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岗补" sheetId="1" r:id="rId1"/>
    <sheet name="社保" sheetId="2" r:id="rId2"/>
  </sheets>
  <definedNames>
    <definedName name="_xlnm._FilterDatabase" localSheetId="0" hidden="1">岗补!$A$1:$I$118</definedName>
    <definedName name="_xlnm._FilterDatabase" localSheetId="1" hidden="1">社保!$A$1:$O$122</definedName>
    <definedName name="_xlnm.Print_Titles" localSheetId="0">岗补!$3:$3</definedName>
    <definedName name="_xlnm.Print_Titles" localSheetId="1">社保!$3:$3</definedName>
  </definedNames>
  <calcPr calcId="144525"/>
</workbook>
</file>

<file path=xl/sharedStrings.xml><?xml version="1.0" encoding="utf-8"?>
<sst xmlns="http://schemas.openxmlformats.org/spreadsheetml/2006/main" count="1206" uniqueCount="442">
  <si>
    <t>2024年7月至2025年6月市直公益性岗位人员岗位补贴资金申请明细</t>
  </si>
  <si>
    <t>单位：元</t>
  </si>
  <si>
    <t>序号</t>
  </si>
  <si>
    <t>姓名</t>
  </si>
  <si>
    <t xml:space="preserve">公民身份号码                </t>
  </si>
  <si>
    <t>单位名称</t>
  </si>
  <si>
    <t>上岗时间</t>
  </si>
  <si>
    <t>本期补贴开始时间</t>
  </si>
  <si>
    <t>本期补贴结束时间</t>
  </si>
  <si>
    <t>补贴总金额</t>
  </si>
  <si>
    <t>单位合计</t>
  </si>
  <si>
    <t>郝鹏敏</t>
  </si>
  <si>
    <t>140***********1844</t>
  </si>
  <si>
    <t>大同市市场监督管理局</t>
  </si>
  <si>
    <t>2024.7.1</t>
  </si>
  <si>
    <t>连海英</t>
  </si>
  <si>
    <t>140***********1824</t>
  </si>
  <si>
    <t>张凯丽</t>
  </si>
  <si>
    <t>140***********3822</t>
  </si>
  <si>
    <t>2024.4.7</t>
  </si>
  <si>
    <t>朱丽娜</t>
  </si>
  <si>
    <t>140***********1023</t>
  </si>
  <si>
    <t>赵俊伟</t>
  </si>
  <si>
    <t>140***********2515</t>
  </si>
  <si>
    <t>邢振杰</t>
  </si>
  <si>
    <t>140***********5537</t>
  </si>
  <si>
    <t>魏昊宇</t>
  </si>
  <si>
    <t>140***********0034</t>
  </si>
  <si>
    <t>政协大同市委员会办公室</t>
  </si>
  <si>
    <t>邱宇婷</t>
  </si>
  <si>
    <t>140***********0023</t>
  </si>
  <si>
    <t>2024.7.15</t>
  </si>
  <si>
    <t>薛艳霞</t>
  </si>
  <si>
    <t>140***********6447</t>
  </si>
  <si>
    <t>大同市委机构编制委员会办公室</t>
  </si>
  <si>
    <t>高晓斐</t>
  </si>
  <si>
    <t>140***********4523</t>
  </si>
  <si>
    <t>大同市劳动人事争议仲裁院</t>
  </si>
  <si>
    <t>张雅欣</t>
  </si>
  <si>
    <t>大同市档案馆</t>
  </si>
  <si>
    <t>冯裕春</t>
  </si>
  <si>
    <t>140***********0824</t>
  </si>
  <si>
    <t>大同市文学艺术创作研究中心</t>
  </si>
  <si>
    <t>靳怡</t>
  </si>
  <si>
    <t>140***********2145</t>
  </si>
  <si>
    <t>大同市劳动保障监察综合行政执法队</t>
  </si>
  <si>
    <t>常治国</t>
  </si>
  <si>
    <t>140***********3311</t>
  </si>
  <si>
    <t>大同市社会保险中心</t>
  </si>
  <si>
    <t>郄媛媛</t>
  </si>
  <si>
    <t>140***********652X</t>
  </si>
  <si>
    <t>2024.6.18</t>
  </si>
  <si>
    <t>2024.6.1</t>
  </si>
  <si>
    <t>曹佳琪</t>
  </si>
  <si>
    <t>140***********4426</t>
  </si>
  <si>
    <t>大同市发展和改革委员会</t>
  </si>
  <si>
    <t>张卿</t>
  </si>
  <si>
    <t>140***********5534</t>
  </si>
  <si>
    <t>2024.9.20</t>
  </si>
  <si>
    <t>2024.9.1</t>
  </si>
  <si>
    <t>温媛华</t>
  </si>
  <si>
    <t>140***********5527</t>
  </si>
  <si>
    <t>朱强</t>
  </si>
  <si>
    <t>140***********5038</t>
  </si>
  <si>
    <t>大同市人民政府办公室</t>
  </si>
  <si>
    <t>郑鑫</t>
  </si>
  <si>
    <t>140***********5042</t>
  </si>
  <si>
    <t>周伟</t>
  </si>
  <si>
    <t>140***********3521</t>
  </si>
  <si>
    <t>焦丽媛</t>
  </si>
  <si>
    <t>140***********5020</t>
  </si>
  <si>
    <t>大同市人民政府信息化中心</t>
  </si>
  <si>
    <t>吴慧敏</t>
  </si>
  <si>
    <t>140***********0049</t>
  </si>
  <si>
    <t>大同市退役军人服务中心</t>
  </si>
  <si>
    <t>李慧敏</t>
  </si>
  <si>
    <t>140***********3823</t>
  </si>
  <si>
    <t>大同市委政策研究室</t>
  </si>
  <si>
    <t>崔锦荣</t>
  </si>
  <si>
    <t>140***********4125</t>
  </si>
  <si>
    <t>大同市促进外来投资局（原市招商局）</t>
  </si>
  <si>
    <t>吴丹</t>
  </si>
  <si>
    <t>140***********0523</t>
  </si>
  <si>
    <t>大同市统计局</t>
  </si>
  <si>
    <t>高志远</t>
  </si>
  <si>
    <t>140***********3027</t>
  </si>
  <si>
    <t>库亚男</t>
  </si>
  <si>
    <t>140***********1328</t>
  </si>
  <si>
    <t>大同市水务局</t>
  </si>
  <si>
    <t>李塨</t>
  </si>
  <si>
    <t>140***********3912</t>
  </si>
  <si>
    <t>吕利桃</t>
  </si>
  <si>
    <t>140***********0624</t>
  </si>
  <si>
    <t>大同市工业和信息化局</t>
  </si>
  <si>
    <t>郭建辉</t>
  </si>
  <si>
    <t>140***********2129</t>
  </si>
  <si>
    <t>马骏宇</t>
  </si>
  <si>
    <t>140***********1541</t>
  </si>
  <si>
    <t>大同市城镇集体工业联合社</t>
  </si>
  <si>
    <t>温超云</t>
  </si>
  <si>
    <t>140***********4424</t>
  </si>
  <si>
    <t>大同市科学技术协会(群团事业）</t>
  </si>
  <si>
    <t>候志乐</t>
  </si>
  <si>
    <t>140***********3844</t>
  </si>
  <si>
    <t>大同市数字政府服务中心</t>
  </si>
  <si>
    <t>张凌霄</t>
  </si>
  <si>
    <t>140***********0020</t>
  </si>
  <si>
    <t>郑圆圆</t>
  </si>
  <si>
    <t>140***********4549</t>
  </si>
  <si>
    <t>中共大同市直机关工委</t>
  </si>
  <si>
    <t>张红丽</t>
  </si>
  <si>
    <t>140***********4220</t>
  </si>
  <si>
    <t>国家统计局大同调查队</t>
  </si>
  <si>
    <t>赵玉婷</t>
  </si>
  <si>
    <t>140***********004X</t>
  </si>
  <si>
    <t>2024.11.1</t>
  </si>
  <si>
    <t>包佳媛</t>
  </si>
  <si>
    <t>140***********3222</t>
  </si>
  <si>
    <t>2024.12.1</t>
  </si>
  <si>
    <t>任晓宁</t>
  </si>
  <si>
    <t>140***********4827</t>
  </si>
  <si>
    <t>中共大同市委党史研究室</t>
  </si>
  <si>
    <t>王佳琦</t>
  </si>
  <si>
    <t>140***********6820</t>
  </si>
  <si>
    <t>大同市商务局</t>
  </si>
  <si>
    <t>靳伟凤</t>
  </si>
  <si>
    <t>140***********332X</t>
  </si>
  <si>
    <t>陈晓旭</t>
  </si>
  <si>
    <t>140***********1020</t>
  </si>
  <si>
    <t>大同市退役军人事务局</t>
  </si>
  <si>
    <t>马丽</t>
  </si>
  <si>
    <t>140***********7027</t>
  </si>
  <si>
    <t>大同市光荣院</t>
  </si>
  <si>
    <t>2024.4.9</t>
  </si>
  <si>
    <t>丁佳丽</t>
  </si>
  <si>
    <t>大同市12315消费者申诉举报中心</t>
  </si>
  <si>
    <t>武思诗</t>
  </si>
  <si>
    <t>140***********3224</t>
  </si>
  <si>
    <t>大同市图书馆</t>
  </si>
  <si>
    <t>2024.4.1</t>
  </si>
  <si>
    <t>刘甦</t>
  </si>
  <si>
    <t>140***********251X</t>
  </si>
  <si>
    <t>路晓丽</t>
  </si>
  <si>
    <t>140***********0061</t>
  </si>
  <si>
    <t>王绿叶</t>
  </si>
  <si>
    <t>140***********3126</t>
  </si>
  <si>
    <t>中共大同市委讲师团</t>
  </si>
  <si>
    <t>冯晓光</t>
  </si>
  <si>
    <t>140***********6552</t>
  </si>
  <si>
    <t>大同市应急管理教育中心</t>
  </si>
  <si>
    <t>2024.4.18</t>
  </si>
  <si>
    <t>常佳慧</t>
  </si>
  <si>
    <t>140***********5043</t>
  </si>
  <si>
    <t>大同市政务服务中心</t>
  </si>
  <si>
    <t>李珂</t>
  </si>
  <si>
    <t>140***********1542</t>
  </si>
  <si>
    <t>大同市人力资源和社会保障局</t>
  </si>
  <si>
    <t>赵颖</t>
  </si>
  <si>
    <t>140***********0825</t>
  </si>
  <si>
    <t>2024.4.19</t>
  </si>
  <si>
    <t>王文钰</t>
  </si>
  <si>
    <t>140***********3944</t>
  </si>
  <si>
    <t>2024.9.3</t>
  </si>
  <si>
    <t>殷艳芳</t>
  </si>
  <si>
    <t>140***********6829</t>
  </si>
  <si>
    <t>大同市公安局交通警察支队</t>
  </si>
  <si>
    <t>马文俊</t>
  </si>
  <si>
    <t>140***********5533</t>
  </si>
  <si>
    <t>左忠祥</t>
  </si>
  <si>
    <t>140***********3025</t>
  </si>
  <si>
    <t>赵佳楠</t>
  </si>
  <si>
    <t>140***********0821</t>
  </si>
  <si>
    <t>薛福</t>
  </si>
  <si>
    <t>140***********4011</t>
  </si>
  <si>
    <t>闫绘如</t>
  </si>
  <si>
    <t>140***********1521</t>
  </si>
  <si>
    <t>2024.9.12</t>
  </si>
  <si>
    <t>王文慧</t>
  </si>
  <si>
    <t>140***********0029</t>
  </si>
  <si>
    <t>武金凤</t>
  </si>
  <si>
    <t>叶玲</t>
  </si>
  <si>
    <t>140***********0048</t>
  </si>
  <si>
    <t>张昊楠</t>
  </si>
  <si>
    <t>140***********2547</t>
  </si>
  <si>
    <t>库殊博</t>
  </si>
  <si>
    <t>140***********1030</t>
  </si>
  <si>
    <t>大同市司法局</t>
  </si>
  <si>
    <t>2024.4.15</t>
  </si>
  <si>
    <t>赵娜</t>
  </si>
  <si>
    <t>140***********6526</t>
  </si>
  <si>
    <t>康鹏宇</t>
  </si>
  <si>
    <t>140***********3014</t>
  </si>
  <si>
    <t>2024.9.11</t>
  </si>
  <si>
    <t>张洁</t>
  </si>
  <si>
    <t>140***********3229</t>
  </si>
  <si>
    <t>山西省大同市御诚公证处</t>
  </si>
  <si>
    <t>2024.8.1</t>
  </si>
  <si>
    <t>马丽洁</t>
  </si>
  <si>
    <t>140***********554X</t>
  </si>
  <si>
    <t>李辉</t>
  </si>
  <si>
    <t>140***********7675</t>
  </si>
  <si>
    <t>大同市生态环境局云冈分局</t>
  </si>
  <si>
    <t>路晓敏</t>
  </si>
  <si>
    <t>140***********002X</t>
  </si>
  <si>
    <t>王晶</t>
  </si>
  <si>
    <t>140***********0025</t>
  </si>
  <si>
    <t>大同市应急管理局</t>
  </si>
  <si>
    <t>2024.4.17</t>
  </si>
  <si>
    <t>常静</t>
  </si>
  <si>
    <t>140***********6463</t>
  </si>
  <si>
    <t>2024.9.10</t>
  </si>
  <si>
    <t>李晓萌</t>
  </si>
  <si>
    <t>140***********3221</t>
  </si>
  <si>
    <t>大同市行政审批服务管理局</t>
  </si>
  <si>
    <t>张庆春</t>
  </si>
  <si>
    <t>140***********7028</t>
  </si>
  <si>
    <t>张圆</t>
  </si>
  <si>
    <t>140***********3023</t>
  </si>
  <si>
    <t>大同市文化艺术学校</t>
  </si>
  <si>
    <t>仝文俊</t>
  </si>
  <si>
    <t>140***********2520</t>
  </si>
  <si>
    <t>张超</t>
  </si>
  <si>
    <t>140***********0041</t>
  </si>
  <si>
    <t>高兢</t>
  </si>
  <si>
    <t xml:space="preserve">140***********5041
</t>
  </si>
  <si>
    <t>大同市规划和自然资源局</t>
  </si>
  <si>
    <t>蔡蓉</t>
  </si>
  <si>
    <t xml:space="preserve">140***********0525
</t>
  </si>
  <si>
    <t>吴帆</t>
  </si>
  <si>
    <t xml:space="preserve">152***********0020
</t>
  </si>
  <si>
    <t>2024.4.10</t>
  </si>
  <si>
    <t>丁晓艳</t>
  </si>
  <si>
    <t>140***********1026</t>
  </si>
  <si>
    <t>大同市总工会</t>
  </si>
  <si>
    <t>贾芳</t>
  </si>
  <si>
    <t>140***********6326</t>
  </si>
  <si>
    <t>2024.5.6</t>
  </si>
  <si>
    <t>杨雅琦</t>
  </si>
  <si>
    <t>140***********6529</t>
  </si>
  <si>
    <t>大同市委宣传部</t>
  </si>
  <si>
    <t>左丝琪</t>
  </si>
  <si>
    <t>140***********4420</t>
  </si>
  <si>
    <t>楚彩蝶</t>
  </si>
  <si>
    <t>142***********3025</t>
  </si>
  <si>
    <t>大同市就业和人才服务中心</t>
  </si>
  <si>
    <t>牛丽媛</t>
  </si>
  <si>
    <t>140***********1022</t>
  </si>
  <si>
    <t>曹璐</t>
  </si>
  <si>
    <t>140***********2522</t>
  </si>
  <si>
    <t>杨玉琦</t>
  </si>
  <si>
    <t>140***********5026</t>
  </si>
  <si>
    <t>张雯</t>
  </si>
  <si>
    <t>140***********1028</t>
  </si>
  <si>
    <t>赵玉</t>
  </si>
  <si>
    <t>140***********2569</t>
  </si>
  <si>
    <t>大同市机关事务管理局</t>
  </si>
  <si>
    <t>张卫东</t>
  </si>
  <si>
    <t>140***********301X</t>
  </si>
  <si>
    <t>大同市综合检验检测中心</t>
  </si>
  <si>
    <t>2024.7.17</t>
  </si>
  <si>
    <t>李亚鹏</t>
  </si>
  <si>
    <t>140***********0054</t>
  </si>
  <si>
    <t>大同市桦林背林场</t>
  </si>
  <si>
    <t>李小青</t>
  </si>
  <si>
    <t>140***********2521</t>
  </si>
  <si>
    <t>张露译</t>
  </si>
  <si>
    <t>140***********3945</t>
  </si>
  <si>
    <t>大同市委市政府新闻中心</t>
  </si>
  <si>
    <t>2024.8.13</t>
  </si>
  <si>
    <t>王莹</t>
  </si>
  <si>
    <t>220***********6520</t>
  </si>
  <si>
    <t>大同市军队离退休干部休养所</t>
  </si>
  <si>
    <t>2024.9.2</t>
  </si>
  <si>
    <t>王宇</t>
  </si>
  <si>
    <t>140***********0016</t>
  </si>
  <si>
    <t>国家税务总局大同市税务局第二税务分局</t>
  </si>
  <si>
    <t>岑佳容</t>
  </si>
  <si>
    <t>140***********3962</t>
  </si>
  <si>
    <t>2024.9.18</t>
  </si>
  <si>
    <t>刘靳</t>
  </si>
  <si>
    <t>140***********2027</t>
  </si>
  <si>
    <t>大同市城市管理局</t>
  </si>
  <si>
    <t>侯玉洁</t>
  </si>
  <si>
    <t>师祎敏</t>
  </si>
  <si>
    <t>140***********5024</t>
  </si>
  <si>
    <t>大同市大剧院管理中心</t>
  </si>
  <si>
    <t>郭瑞娜</t>
  </si>
  <si>
    <t>142***********2748</t>
  </si>
  <si>
    <t>大同市民政局</t>
  </si>
  <si>
    <t>杨珍</t>
  </si>
  <si>
    <t>140***********104X</t>
  </si>
  <si>
    <t>大同市文化馆</t>
  </si>
  <si>
    <t>周雨薇</t>
  </si>
  <si>
    <t>大同市土地储备交易中心</t>
  </si>
  <si>
    <t>杨宇</t>
  </si>
  <si>
    <t>140***********1321</t>
  </si>
  <si>
    <t>乔虹</t>
  </si>
  <si>
    <t>140***********152X</t>
  </si>
  <si>
    <t>大同市职工活动中心</t>
  </si>
  <si>
    <t>彭飞</t>
  </si>
  <si>
    <t>140***********051X</t>
  </si>
  <si>
    <t>张悦</t>
  </si>
  <si>
    <t>140***********5525</t>
  </si>
  <si>
    <t>大同市运输事业发展中心</t>
  </si>
  <si>
    <t>关雅颖</t>
  </si>
  <si>
    <t>140***********6026</t>
  </si>
  <si>
    <t>大同市市场监管综合行政执法队</t>
  </si>
  <si>
    <t>薛丽慧</t>
  </si>
  <si>
    <t>140***********7945</t>
  </si>
  <si>
    <t>高日元</t>
  </si>
  <si>
    <t>140***********2033</t>
  </si>
  <si>
    <t>周瑶</t>
  </si>
  <si>
    <t>大同市思想政治工作研究会秘书科</t>
  </si>
  <si>
    <t>杨俊玲</t>
  </si>
  <si>
    <t>140***********6244</t>
  </si>
  <si>
    <t>大同市直机关后勤保障中心</t>
  </si>
  <si>
    <t>2024.10.1</t>
  </si>
  <si>
    <t>丁秀珍</t>
  </si>
  <si>
    <t>140***********1346</t>
  </si>
  <si>
    <t>大同市信访局</t>
  </si>
  <si>
    <t>2024.10.16</t>
  </si>
  <si>
    <t>合计：2335052元</t>
  </si>
  <si>
    <t>市直公益性岗位人员2024年7月至2025年6月社会保险补贴及2024年上半年基数补差资金申请明细</t>
  </si>
  <si>
    <t xml:space="preserve">本期补贴  开始时间
</t>
  </si>
  <si>
    <t xml:space="preserve">本期补贴结束时间
</t>
  </si>
  <si>
    <t>养老保险</t>
  </si>
  <si>
    <t>医疗生育保险</t>
  </si>
  <si>
    <t>失业保险</t>
  </si>
  <si>
    <t>工伤保险</t>
  </si>
  <si>
    <t>基数差</t>
  </si>
  <si>
    <t>1402***********844</t>
  </si>
  <si>
    <t>2024.1-6补差</t>
  </si>
  <si>
    <t>1402***********824</t>
  </si>
  <si>
    <t>1402***********822</t>
  </si>
  <si>
    <t>2024.4-6补差</t>
  </si>
  <si>
    <t>1402***********023</t>
  </si>
  <si>
    <t>1402***********515</t>
  </si>
  <si>
    <t>薛文权</t>
  </si>
  <si>
    <t>1402***********720</t>
  </si>
  <si>
    <t>—</t>
  </si>
  <si>
    <t>1402***********537</t>
  </si>
  <si>
    <t>刘利佳</t>
  </si>
  <si>
    <t>1402***********621</t>
  </si>
  <si>
    <t>2024.1补差</t>
  </si>
  <si>
    <t>1402***********034</t>
  </si>
  <si>
    <t>1402***********447</t>
  </si>
  <si>
    <t>1402***********523</t>
  </si>
  <si>
    <t>1402***********145</t>
  </si>
  <si>
    <t>1402***********311</t>
  </si>
  <si>
    <t>1402***********52X</t>
  </si>
  <si>
    <t>1402***********426</t>
  </si>
  <si>
    <t>1402***********534</t>
  </si>
  <si>
    <t>1402***********527</t>
  </si>
  <si>
    <t>1402***********038</t>
  </si>
  <si>
    <t>1402***********042</t>
  </si>
  <si>
    <t>1402***********521</t>
  </si>
  <si>
    <t>1402***********020</t>
  </si>
  <si>
    <t>1402***********049</t>
  </si>
  <si>
    <t>1402***********823</t>
  </si>
  <si>
    <t>1402***********125</t>
  </si>
  <si>
    <t>1402***********027</t>
  </si>
  <si>
    <t>1402***********328</t>
  </si>
  <si>
    <t>1402***********912</t>
  </si>
  <si>
    <t>1402***********624</t>
  </si>
  <si>
    <t>1402***********129</t>
  </si>
  <si>
    <t>1402***********541</t>
  </si>
  <si>
    <t>1402***********424</t>
  </si>
  <si>
    <t>大同市数字政府      服务中心</t>
  </si>
  <si>
    <t>1406***********549</t>
  </si>
  <si>
    <t>中共大同市直          机关工委</t>
  </si>
  <si>
    <t>马嘉</t>
  </si>
  <si>
    <t>1402***********525</t>
  </si>
  <si>
    <t>国家统计局大同      调查队</t>
  </si>
  <si>
    <t>1402***********220</t>
  </si>
  <si>
    <t>1402***********04X</t>
  </si>
  <si>
    <t>1402***********222</t>
  </si>
  <si>
    <t>1402***********827</t>
  </si>
  <si>
    <t>中共大同市委党史  研究室</t>
  </si>
  <si>
    <t>1402***********820</t>
  </si>
  <si>
    <t>1402***********32X</t>
  </si>
  <si>
    <t>大同市退役军人      事务局</t>
  </si>
  <si>
    <t>1402***********224</t>
  </si>
  <si>
    <t>1402***********51X</t>
  </si>
  <si>
    <t>1402***********061</t>
  </si>
  <si>
    <t>1402***********126</t>
  </si>
  <si>
    <t>1402***********552</t>
  </si>
  <si>
    <t>1402***********043</t>
  </si>
  <si>
    <t>1402***********542</t>
  </si>
  <si>
    <t>1402***********825</t>
  </si>
  <si>
    <t>1402***********944</t>
  </si>
  <si>
    <t>1402***********829</t>
  </si>
  <si>
    <t>1402***********533</t>
  </si>
  <si>
    <t>1402***********025</t>
  </si>
  <si>
    <t>1402***********821</t>
  </si>
  <si>
    <t>1402***********011</t>
  </si>
  <si>
    <t>1402***********029</t>
  </si>
  <si>
    <t>1402***********048</t>
  </si>
  <si>
    <t>1402***********547</t>
  </si>
  <si>
    <t>1402***********030</t>
  </si>
  <si>
    <t>1402***********526</t>
  </si>
  <si>
    <t>2024.6补差</t>
  </si>
  <si>
    <t>1402***********014</t>
  </si>
  <si>
    <t>1402***********229</t>
  </si>
  <si>
    <t>1402***********54X</t>
  </si>
  <si>
    <t>1402***********675</t>
  </si>
  <si>
    <t>1402***********02X</t>
  </si>
  <si>
    <t>1402***********463</t>
  </si>
  <si>
    <t>刘凡瑜</t>
  </si>
  <si>
    <r>
      <rPr>
        <sz val="9"/>
        <rFont val="宋体"/>
        <charset val="134"/>
      </rPr>
      <t>—</t>
    </r>
    <r>
      <rPr>
        <sz val="9"/>
        <rFont val="宋体"/>
        <charset val="134"/>
      </rPr>
      <t xml:space="preserve"></t>
    </r>
  </si>
  <si>
    <t>1402***********221</t>
  </si>
  <si>
    <t>1402***********028</t>
  </si>
  <si>
    <t>1402***********520</t>
  </si>
  <si>
    <t>1402***********041</t>
  </si>
  <si>
    <t xml:space="preserve">1402***********041
</t>
  </si>
  <si>
    <t xml:space="preserve">1402***********525
</t>
  </si>
  <si>
    <t xml:space="preserve">1526***********020
</t>
  </si>
  <si>
    <t>1402***********026</t>
  </si>
  <si>
    <t>1402***********326</t>
  </si>
  <si>
    <t>2024.5-6补差</t>
  </si>
  <si>
    <t>1402***********529</t>
  </si>
  <si>
    <t>1402***********420</t>
  </si>
  <si>
    <t>1421***********025</t>
  </si>
  <si>
    <t>1402***********022</t>
  </si>
  <si>
    <t>1402***********522</t>
  </si>
  <si>
    <t>1402***********569</t>
  </si>
  <si>
    <t>大同市机关事务      管理局</t>
  </si>
  <si>
    <t>1402***********01X</t>
  </si>
  <si>
    <t>1402***********054</t>
  </si>
  <si>
    <t>1402***********945</t>
  </si>
  <si>
    <t>大同市委市政府      新闻中心</t>
  </si>
  <si>
    <t>2202***********520</t>
  </si>
  <si>
    <t>1402***********016</t>
  </si>
  <si>
    <t>1402***********962</t>
  </si>
  <si>
    <t>1402***********024</t>
  </si>
  <si>
    <t>大同市大剧院管理  中心</t>
  </si>
  <si>
    <t>1427***********748</t>
  </si>
  <si>
    <t>1402***********321</t>
  </si>
  <si>
    <t>1402***********033</t>
  </si>
  <si>
    <t>1402***********244</t>
  </si>
  <si>
    <t>大同市直机关后勤  保障中心</t>
  </si>
  <si>
    <t>1402***********346</t>
  </si>
  <si>
    <t>小计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</si>
</sst>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9"/>
      <name val="SimSun"/>
      <charset val="134"/>
    </font>
    <font>
      <b/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5" fillId="3" borderId="10" applyNumberFormat="false" applyAlignment="false" applyProtection="false">
      <alignment vertical="center"/>
    </xf>
    <xf numFmtId="0" fontId="18" fillId="11" borderId="12" applyNumberForma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28" borderId="15" applyNumberFormat="false" applyFon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1" fillId="3" borderId="8" applyNumberFormat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8" fillId="32" borderId="8" applyNumberFormat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</cellStyleXfs>
  <cellXfs count="45"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49" fontId="1" fillId="0" borderId="5" xfId="0" applyNumberFormat="true" applyFont="true" applyBorder="true" applyAlignment="true">
      <alignment horizontal="center" vertical="center" wrapText="true"/>
    </xf>
    <xf numFmtId="0" fontId="5" fillId="0" borderId="0" xfId="0" applyFont="true" applyAlignment="true">
      <alignment vertical="center"/>
    </xf>
    <xf numFmtId="49" fontId="1" fillId="0" borderId="6" xfId="0" applyNumberFormat="true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1" fillId="0" borderId="7" xfId="0" applyFont="true" applyBorder="true" applyAlignment="true">
      <alignment horizontal="center" vertical="center"/>
    </xf>
    <xf numFmtId="0" fontId="1" fillId="0" borderId="7" xfId="0" applyFont="true" applyBorder="true" applyAlignment="true">
      <alignment horizontal="center" vertical="center" wrapText="true"/>
    </xf>
    <xf numFmtId="31" fontId="1" fillId="0" borderId="1" xfId="0" applyNumberFormat="true" applyFont="true" applyBorder="true" applyAlignment="true">
      <alignment horizontal="center" vertical="center"/>
    </xf>
    <xf numFmtId="0" fontId="1" fillId="0" borderId="6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0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176" fontId="0" fillId="0" borderId="1" xfId="0" applyNumberFormat="true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49" fontId="0" fillId="0" borderId="1" xfId="0" applyNumberFormat="true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31" fontId="0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8"/>
  <sheetViews>
    <sheetView workbookViewId="0">
      <selection activeCell="C25" sqref="C25"/>
    </sheetView>
  </sheetViews>
  <sheetFormatPr defaultColWidth="9" defaultRowHeight="21" customHeight="true"/>
  <cols>
    <col min="1" max="1" width="4.5" style="28" customWidth="true"/>
    <col min="2" max="2" width="7.75833333333333" style="28" customWidth="true"/>
    <col min="3" max="3" width="20.5" style="28" customWidth="true"/>
    <col min="4" max="4" width="33.5" style="28" customWidth="true"/>
    <col min="5" max="5" width="10.125" style="28" customWidth="true"/>
    <col min="6" max="6" width="9.125" style="28" customWidth="true"/>
    <col min="7" max="7" width="10.375" style="28" customWidth="true"/>
    <col min="8" max="8" width="7.25833333333333" style="28" customWidth="true"/>
    <col min="9" max="9" width="11.625" style="28" customWidth="true"/>
    <col min="10" max="10" width="13.125" style="28" customWidth="true"/>
    <col min="11" max="16384" width="9" style="28"/>
  </cols>
  <sheetData>
    <row r="1" ht="33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true" spans="9:9">
      <c r="I2" s="28" t="s">
        <v>1</v>
      </c>
    </row>
    <row r="3" s="26" customFormat="true" ht="30" customHeight="true" spans="1:9">
      <c r="A3" s="29" t="s">
        <v>2</v>
      </c>
      <c r="B3" s="30" t="s">
        <v>3</v>
      </c>
      <c r="C3" s="31" t="s">
        <v>4</v>
      </c>
      <c r="D3" s="31" t="s">
        <v>5</v>
      </c>
      <c r="E3" s="32" t="s">
        <v>6</v>
      </c>
      <c r="F3" s="30" t="s">
        <v>7</v>
      </c>
      <c r="G3" s="30" t="s">
        <v>8</v>
      </c>
      <c r="H3" s="31" t="s">
        <v>9</v>
      </c>
      <c r="I3" s="30" t="s">
        <v>10</v>
      </c>
    </row>
    <row r="4" s="27" customFormat="true" customHeight="true" spans="1:12">
      <c r="A4" s="32">
        <v>1</v>
      </c>
      <c r="B4" s="32" t="s">
        <v>11</v>
      </c>
      <c r="C4" s="32" t="s">
        <v>12</v>
      </c>
      <c r="D4" s="33" t="s">
        <v>13</v>
      </c>
      <c r="E4" s="32">
        <v>2021.12</v>
      </c>
      <c r="F4" s="42" t="s">
        <v>14</v>
      </c>
      <c r="G4" s="32">
        <v>2024.11</v>
      </c>
      <c r="H4" s="32">
        <f>1980*5</f>
        <v>9900</v>
      </c>
      <c r="I4" s="33">
        <v>104940</v>
      </c>
      <c r="J4" s="28"/>
      <c r="K4" s="28"/>
      <c r="L4" s="28"/>
    </row>
    <row r="5" s="27" customFormat="true" customHeight="true" spans="1:12">
      <c r="A5" s="32">
        <v>2</v>
      </c>
      <c r="B5" s="32" t="s">
        <v>15</v>
      </c>
      <c r="C5" s="32" t="s">
        <v>16</v>
      </c>
      <c r="D5" s="34"/>
      <c r="E5" s="32">
        <v>2022.05</v>
      </c>
      <c r="F5" s="42" t="s">
        <v>14</v>
      </c>
      <c r="G5" s="32">
        <v>2025.4</v>
      </c>
      <c r="H5" s="32">
        <f>1980*10</f>
        <v>19800</v>
      </c>
      <c r="I5" s="34"/>
      <c r="J5" s="28"/>
      <c r="K5" s="28"/>
      <c r="L5" s="28"/>
    </row>
    <row r="6" s="27" customFormat="true" customHeight="true" spans="1:12">
      <c r="A6" s="32">
        <v>3</v>
      </c>
      <c r="B6" s="30" t="s">
        <v>17</v>
      </c>
      <c r="C6" s="30" t="s">
        <v>18</v>
      </c>
      <c r="D6" s="34"/>
      <c r="E6" s="30" t="s">
        <v>19</v>
      </c>
      <c r="F6" s="42" t="s">
        <v>14</v>
      </c>
      <c r="G6" s="32">
        <v>2025.6</v>
      </c>
      <c r="H6" s="32">
        <f>1980*12</f>
        <v>23760</v>
      </c>
      <c r="I6" s="34"/>
      <c r="J6" s="28"/>
      <c r="K6" s="28"/>
      <c r="L6" s="28"/>
    </row>
    <row r="7" s="27" customFormat="true" customHeight="true" spans="1:12">
      <c r="A7" s="32">
        <v>4</v>
      </c>
      <c r="B7" s="30" t="s">
        <v>20</v>
      </c>
      <c r="C7" s="30" t="s">
        <v>21</v>
      </c>
      <c r="D7" s="34"/>
      <c r="E7" s="30" t="s">
        <v>19</v>
      </c>
      <c r="F7" s="42" t="s">
        <v>14</v>
      </c>
      <c r="G7" s="32">
        <v>2025.6</v>
      </c>
      <c r="H7" s="32">
        <f>1980*12</f>
        <v>23760</v>
      </c>
      <c r="I7" s="34"/>
      <c r="J7" s="28"/>
      <c r="K7" s="28"/>
      <c r="L7" s="28"/>
    </row>
    <row r="8" s="27" customFormat="true" customHeight="true" spans="1:12">
      <c r="A8" s="32">
        <v>5</v>
      </c>
      <c r="B8" s="30" t="s">
        <v>22</v>
      </c>
      <c r="C8" s="30" t="s">
        <v>23</v>
      </c>
      <c r="D8" s="34"/>
      <c r="E8" s="30" t="s">
        <v>19</v>
      </c>
      <c r="F8" s="42" t="s">
        <v>14</v>
      </c>
      <c r="G8" s="32">
        <v>2025.6</v>
      </c>
      <c r="H8" s="32">
        <f>1980*12</f>
        <v>23760</v>
      </c>
      <c r="I8" s="34"/>
      <c r="J8" s="28"/>
      <c r="K8" s="28"/>
      <c r="L8" s="28"/>
    </row>
    <row r="9" s="27" customFormat="true" customHeight="true" spans="1:12">
      <c r="A9" s="32">
        <v>6</v>
      </c>
      <c r="B9" s="30" t="s">
        <v>24</v>
      </c>
      <c r="C9" s="30" t="s">
        <v>25</v>
      </c>
      <c r="D9" s="34"/>
      <c r="E9" s="30" t="s">
        <v>19</v>
      </c>
      <c r="F9" s="42" t="s">
        <v>14</v>
      </c>
      <c r="G9" s="32">
        <v>2024.8</v>
      </c>
      <c r="H9" s="32">
        <f>1980*2</f>
        <v>3960</v>
      </c>
      <c r="I9" s="34"/>
      <c r="J9" s="28"/>
      <c r="K9" s="28"/>
      <c r="L9" s="28"/>
    </row>
    <row r="10" s="27" customFormat="true" customHeight="true" spans="1:12">
      <c r="A10" s="32">
        <v>7</v>
      </c>
      <c r="B10" s="32" t="s">
        <v>26</v>
      </c>
      <c r="C10" s="32" t="s">
        <v>27</v>
      </c>
      <c r="D10" s="35" t="s">
        <v>28</v>
      </c>
      <c r="E10" s="32">
        <v>2022.05</v>
      </c>
      <c r="F10" s="42" t="s">
        <v>14</v>
      </c>
      <c r="G10" s="32">
        <v>2025.4</v>
      </c>
      <c r="H10" s="32">
        <f>1980*10</f>
        <v>19800</v>
      </c>
      <c r="I10" s="33">
        <v>43560</v>
      </c>
      <c r="J10" s="28"/>
      <c r="K10" s="28"/>
      <c r="L10" s="28"/>
    </row>
    <row r="11" s="27" customFormat="true" customHeight="true" spans="1:12">
      <c r="A11" s="32">
        <v>8</v>
      </c>
      <c r="B11" s="32" t="s">
        <v>29</v>
      </c>
      <c r="C11" s="32" t="s">
        <v>30</v>
      </c>
      <c r="D11" s="36"/>
      <c r="E11" s="32" t="s">
        <v>31</v>
      </c>
      <c r="F11" s="42" t="s">
        <v>14</v>
      </c>
      <c r="G11" s="32">
        <v>2025.6</v>
      </c>
      <c r="H11" s="32">
        <f>1980*12</f>
        <v>23760</v>
      </c>
      <c r="I11" s="37"/>
      <c r="J11" s="28"/>
      <c r="K11" s="28"/>
      <c r="L11" s="28"/>
    </row>
    <row r="12" s="27" customFormat="true" customHeight="true" spans="1:12">
      <c r="A12" s="32">
        <v>9</v>
      </c>
      <c r="B12" s="32" t="s">
        <v>32</v>
      </c>
      <c r="C12" s="32" t="s">
        <v>33</v>
      </c>
      <c r="D12" s="32" t="s">
        <v>34</v>
      </c>
      <c r="E12" s="32">
        <v>2021.12</v>
      </c>
      <c r="F12" s="42" t="s">
        <v>14</v>
      </c>
      <c r="G12" s="32">
        <v>2024.11</v>
      </c>
      <c r="H12" s="32">
        <f>1980*5</f>
        <v>9900</v>
      </c>
      <c r="I12" s="32">
        <v>9900</v>
      </c>
      <c r="J12" s="28"/>
      <c r="K12" s="28"/>
      <c r="L12" s="28"/>
    </row>
    <row r="13" s="27" customFormat="true" customHeight="true" spans="1:12">
      <c r="A13" s="32">
        <v>10</v>
      </c>
      <c r="B13" s="32" t="s">
        <v>35</v>
      </c>
      <c r="C13" s="32" t="s">
        <v>36</v>
      </c>
      <c r="D13" s="32" t="s">
        <v>37</v>
      </c>
      <c r="E13" s="32">
        <v>2021.12</v>
      </c>
      <c r="F13" s="42" t="s">
        <v>14</v>
      </c>
      <c r="G13" s="32">
        <v>2024.11</v>
      </c>
      <c r="H13" s="32">
        <f>1980*5</f>
        <v>9900</v>
      </c>
      <c r="I13" s="32">
        <v>9900</v>
      </c>
      <c r="J13" s="28"/>
      <c r="K13" s="28"/>
      <c r="L13" s="28"/>
    </row>
    <row r="14" s="27" customFormat="true" customHeight="true" spans="1:12">
      <c r="A14" s="32">
        <v>11</v>
      </c>
      <c r="B14" s="32" t="s">
        <v>38</v>
      </c>
      <c r="C14" s="32" t="s">
        <v>30</v>
      </c>
      <c r="D14" s="32" t="s">
        <v>39</v>
      </c>
      <c r="E14" s="32">
        <v>2022.05</v>
      </c>
      <c r="F14" s="42" t="s">
        <v>14</v>
      </c>
      <c r="G14" s="32">
        <v>2025.4</v>
      </c>
      <c r="H14" s="32">
        <f>1980*10</f>
        <v>19800</v>
      </c>
      <c r="I14" s="32">
        <v>19800</v>
      </c>
      <c r="J14" s="28"/>
      <c r="K14" s="28"/>
      <c r="L14" s="28"/>
    </row>
    <row r="15" s="27" customFormat="true" customHeight="true" spans="1:12">
      <c r="A15" s="32">
        <v>12</v>
      </c>
      <c r="B15" s="32" t="s">
        <v>40</v>
      </c>
      <c r="C15" s="32" t="s">
        <v>41</v>
      </c>
      <c r="D15" s="32" t="s">
        <v>42</v>
      </c>
      <c r="E15" s="32">
        <v>2021.12</v>
      </c>
      <c r="F15" s="42" t="s">
        <v>14</v>
      </c>
      <c r="G15" s="32">
        <v>2024.11</v>
      </c>
      <c r="H15" s="32">
        <f>1980*5</f>
        <v>9900</v>
      </c>
      <c r="I15" s="32">
        <v>9900</v>
      </c>
      <c r="J15" s="28"/>
      <c r="K15" s="28"/>
      <c r="L15" s="28"/>
    </row>
    <row r="16" s="27" customFormat="true" customHeight="true" spans="1:12">
      <c r="A16" s="32">
        <v>13</v>
      </c>
      <c r="B16" s="32" t="s">
        <v>43</v>
      </c>
      <c r="C16" s="32" t="s">
        <v>44</v>
      </c>
      <c r="D16" s="32" t="s">
        <v>45</v>
      </c>
      <c r="E16" s="32">
        <v>2022.05</v>
      </c>
      <c r="F16" s="42" t="s">
        <v>14</v>
      </c>
      <c r="G16" s="32">
        <v>2025.4</v>
      </c>
      <c r="H16" s="32">
        <f>1980*10</f>
        <v>19800</v>
      </c>
      <c r="I16" s="32">
        <v>19800</v>
      </c>
      <c r="J16" s="28"/>
      <c r="K16" s="28"/>
      <c r="L16" s="28"/>
    </row>
    <row r="17" s="27" customFormat="true" customHeight="true" spans="1:12">
      <c r="A17" s="32">
        <v>14</v>
      </c>
      <c r="B17" s="32" t="s">
        <v>46</v>
      </c>
      <c r="C17" s="32" t="s">
        <v>47</v>
      </c>
      <c r="D17" s="33" t="s">
        <v>48</v>
      </c>
      <c r="E17" s="32">
        <v>2021.12</v>
      </c>
      <c r="F17" s="42" t="s">
        <v>14</v>
      </c>
      <c r="G17" s="32">
        <v>2024.11</v>
      </c>
      <c r="H17" s="32">
        <f>1980*5</f>
        <v>9900</v>
      </c>
      <c r="I17" s="33">
        <v>35640</v>
      </c>
      <c r="J17" s="28"/>
      <c r="K17" s="28"/>
      <c r="L17" s="28"/>
    </row>
    <row r="18" s="27" customFormat="true" customHeight="true" spans="1:12">
      <c r="A18" s="32">
        <v>15</v>
      </c>
      <c r="B18" s="32" t="s">
        <v>49</v>
      </c>
      <c r="C18" s="32" t="s">
        <v>50</v>
      </c>
      <c r="D18" s="37"/>
      <c r="E18" s="32" t="s">
        <v>51</v>
      </c>
      <c r="F18" s="42" t="s">
        <v>52</v>
      </c>
      <c r="G18" s="32">
        <v>2025.6</v>
      </c>
      <c r="H18" s="32">
        <f>1980*13</f>
        <v>25740</v>
      </c>
      <c r="I18" s="37"/>
      <c r="J18" s="28"/>
      <c r="K18" s="28"/>
      <c r="L18" s="28"/>
    </row>
    <row r="19" s="27" customFormat="true" customHeight="true" spans="1:12">
      <c r="A19" s="32">
        <v>16</v>
      </c>
      <c r="B19" s="32" t="s">
        <v>53</v>
      </c>
      <c r="C19" s="32" t="s">
        <v>54</v>
      </c>
      <c r="D19" s="33" t="s">
        <v>55</v>
      </c>
      <c r="E19" s="32">
        <v>2022.05</v>
      </c>
      <c r="F19" s="42" t="s">
        <v>14</v>
      </c>
      <c r="G19" s="32">
        <v>2025.4</v>
      </c>
      <c r="H19" s="32">
        <f>1980*10</f>
        <v>19800</v>
      </c>
      <c r="I19" s="33">
        <v>59400</v>
      </c>
      <c r="J19" s="28"/>
      <c r="K19" s="28"/>
      <c r="L19" s="28"/>
    </row>
    <row r="20" s="27" customFormat="true" customHeight="true" spans="1:12">
      <c r="A20" s="32">
        <v>17</v>
      </c>
      <c r="B20" s="30" t="s">
        <v>56</v>
      </c>
      <c r="C20" s="30" t="s">
        <v>57</v>
      </c>
      <c r="D20" s="34"/>
      <c r="E20" s="32" t="s">
        <v>58</v>
      </c>
      <c r="F20" s="42" t="s">
        <v>59</v>
      </c>
      <c r="G20" s="32">
        <v>2025.6</v>
      </c>
      <c r="H20" s="32">
        <f>1980*10</f>
        <v>19800</v>
      </c>
      <c r="I20" s="34"/>
      <c r="J20" s="28"/>
      <c r="K20" s="28"/>
      <c r="L20" s="28"/>
    </row>
    <row r="21" s="27" customFormat="true" customHeight="true" spans="1:12">
      <c r="A21" s="32">
        <v>18</v>
      </c>
      <c r="B21" s="30" t="s">
        <v>60</v>
      </c>
      <c r="C21" s="30" t="s">
        <v>61</v>
      </c>
      <c r="D21" s="37"/>
      <c r="E21" s="32" t="s">
        <v>58</v>
      </c>
      <c r="F21" s="42" t="s">
        <v>59</v>
      </c>
      <c r="G21" s="32">
        <v>2025.6</v>
      </c>
      <c r="H21" s="32">
        <f>1980*10</f>
        <v>19800</v>
      </c>
      <c r="I21" s="37"/>
      <c r="J21" s="28"/>
      <c r="K21" s="28"/>
      <c r="L21" s="28"/>
    </row>
    <row r="22" s="27" customFormat="true" customHeight="true" spans="1:12">
      <c r="A22" s="32">
        <v>19</v>
      </c>
      <c r="B22" s="32" t="s">
        <v>62</v>
      </c>
      <c r="C22" s="32" t="s">
        <v>63</v>
      </c>
      <c r="D22" s="33" t="s">
        <v>64</v>
      </c>
      <c r="E22" s="32">
        <v>2021.12</v>
      </c>
      <c r="F22" s="42" t="s">
        <v>14</v>
      </c>
      <c r="G22" s="32">
        <v>2024.11</v>
      </c>
      <c r="H22" s="32">
        <f>1980*5</f>
        <v>9900</v>
      </c>
      <c r="I22" s="33">
        <v>29700</v>
      </c>
      <c r="J22" s="28"/>
      <c r="K22" s="28"/>
      <c r="L22" s="28"/>
    </row>
    <row r="23" s="27" customFormat="true" customHeight="true" spans="1:12">
      <c r="A23" s="32">
        <v>20</v>
      </c>
      <c r="B23" s="32" t="s">
        <v>65</v>
      </c>
      <c r="C23" s="32" t="s">
        <v>66</v>
      </c>
      <c r="D23" s="34"/>
      <c r="E23" s="32">
        <v>2021.12</v>
      </c>
      <c r="F23" s="42" t="s">
        <v>14</v>
      </c>
      <c r="G23" s="32">
        <v>2024.11</v>
      </c>
      <c r="H23" s="32">
        <f>1980*5</f>
        <v>9900</v>
      </c>
      <c r="I23" s="34"/>
      <c r="J23" s="28"/>
      <c r="K23" s="28"/>
      <c r="L23" s="28"/>
    </row>
    <row r="24" s="27" customFormat="true" customHeight="true" spans="1:10">
      <c r="A24" s="32">
        <v>21</v>
      </c>
      <c r="B24" s="32" t="s">
        <v>67</v>
      </c>
      <c r="C24" s="32" t="s">
        <v>68</v>
      </c>
      <c r="D24" s="37"/>
      <c r="E24" s="32">
        <v>2021.12</v>
      </c>
      <c r="F24" s="42" t="s">
        <v>14</v>
      </c>
      <c r="G24" s="32">
        <v>2024.11</v>
      </c>
      <c r="H24" s="32">
        <f>1980*5</f>
        <v>9900</v>
      </c>
      <c r="I24" s="37"/>
      <c r="J24" s="28"/>
    </row>
    <row r="25" s="27" customFormat="true" customHeight="true" spans="1:12">
      <c r="A25" s="32">
        <v>22</v>
      </c>
      <c r="B25" s="32" t="s">
        <v>69</v>
      </c>
      <c r="C25" s="32" t="s">
        <v>70</v>
      </c>
      <c r="D25" s="32" t="s">
        <v>71</v>
      </c>
      <c r="E25" s="32">
        <v>2022.05</v>
      </c>
      <c r="F25" s="42" t="s">
        <v>14</v>
      </c>
      <c r="G25" s="32">
        <v>2025.4</v>
      </c>
      <c r="H25" s="32">
        <f>1980*10</f>
        <v>19800</v>
      </c>
      <c r="I25" s="32">
        <v>19800</v>
      </c>
      <c r="J25" s="28"/>
      <c r="K25" s="28"/>
      <c r="L25" s="28"/>
    </row>
    <row r="26" s="27" customFormat="true" customHeight="true" spans="1:12">
      <c r="A26" s="32">
        <v>23</v>
      </c>
      <c r="B26" s="32" t="s">
        <v>72</v>
      </c>
      <c r="C26" s="32" t="s">
        <v>73</v>
      </c>
      <c r="D26" s="32" t="s">
        <v>74</v>
      </c>
      <c r="E26" s="32">
        <v>2022.05</v>
      </c>
      <c r="F26" s="42" t="s">
        <v>14</v>
      </c>
      <c r="G26" s="32">
        <v>2025.4</v>
      </c>
      <c r="H26" s="32">
        <f>1980*10</f>
        <v>19800</v>
      </c>
      <c r="I26" s="32">
        <v>19800</v>
      </c>
      <c r="J26" s="28"/>
      <c r="K26" s="28"/>
      <c r="L26" s="28"/>
    </row>
    <row r="27" s="27" customFormat="true" customHeight="true" spans="1:12">
      <c r="A27" s="32">
        <v>24</v>
      </c>
      <c r="B27" s="32" t="s">
        <v>75</v>
      </c>
      <c r="C27" s="32" t="s">
        <v>76</v>
      </c>
      <c r="D27" s="32" t="s">
        <v>77</v>
      </c>
      <c r="E27" s="32">
        <v>2022.05</v>
      </c>
      <c r="F27" s="42" t="s">
        <v>14</v>
      </c>
      <c r="G27" s="32">
        <v>2025.4</v>
      </c>
      <c r="H27" s="32">
        <f>1980*10</f>
        <v>19800</v>
      </c>
      <c r="I27" s="32">
        <v>19800</v>
      </c>
      <c r="J27" s="28"/>
      <c r="K27" s="28"/>
      <c r="L27" s="28"/>
    </row>
    <row r="28" s="27" customFormat="true" customHeight="true" spans="1:12">
      <c r="A28" s="32">
        <v>25</v>
      </c>
      <c r="B28" s="32" t="s">
        <v>78</v>
      </c>
      <c r="C28" s="32" t="s">
        <v>79</v>
      </c>
      <c r="D28" s="32" t="s">
        <v>80</v>
      </c>
      <c r="E28" s="32">
        <v>2022.05</v>
      </c>
      <c r="F28" s="42" t="s">
        <v>14</v>
      </c>
      <c r="G28" s="32">
        <v>2025.4</v>
      </c>
      <c r="H28" s="32">
        <f>1980*10</f>
        <v>19800</v>
      </c>
      <c r="I28" s="32">
        <v>19800</v>
      </c>
      <c r="J28" s="28"/>
      <c r="K28" s="28"/>
      <c r="L28" s="28"/>
    </row>
    <row r="29" s="27" customFormat="true" customHeight="true" spans="1:12">
      <c r="A29" s="32">
        <v>26</v>
      </c>
      <c r="B29" s="32" t="s">
        <v>81</v>
      </c>
      <c r="C29" s="32" t="s">
        <v>82</v>
      </c>
      <c r="D29" s="32" t="s">
        <v>83</v>
      </c>
      <c r="E29" s="32">
        <v>2022.05</v>
      </c>
      <c r="F29" s="42" t="s">
        <v>14</v>
      </c>
      <c r="G29" s="32">
        <v>2025.4</v>
      </c>
      <c r="H29" s="32">
        <f>1980*10</f>
        <v>19800</v>
      </c>
      <c r="I29" s="33">
        <v>43560</v>
      </c>
      <c r="J29" s="28"/>
      <c r="K29" s="28"/>
      <c r="L29" s="28"/>
    </row>
    <row r="30" s="27" customFormat="true" customHeight="true" spans="1:12">
      <c r="A30" s="32">
        <v>27</v>
      </c>
      <c r="B30" s="30" t="s">
        <v>84</v>
      </c>
      <c r="C30" s="30" t="s">
        <v>85</v>
      </c>
      <c r="D30" s="32"/>
      <c r="E30" s="30" t="s">
        <v>19</v>
      </c>
      <c r="F30" s="42" t="s">
        <v>14</v>
      </c>
      <c r="G30" s="32">
        <v>2025.6</v>
      </c>
      <c r="H30" s="32">
        <f>1980*12</f>
        <v>23760</v>
      </c>
      <c r="I30" s="37"/>
      <c r="J30" s="28"/>
      <c r="K30" s="28"/>
      <c r="L30" s="28"/>
    </row>
    <row r="31" s="27" customFormat="true" customHeight="true" spans="1:12">
      <c r="A31" s="32">
        <v>28</v>
      </c>
      <c r="B31" s="32" t="s">
        <v>86</v>
      </c>
      <c r="C31" s="32" t="s">
        <v>87</v>
      </c>
      <c r="D31" s="32" t="s">
        <v>88</v>
      </c>
      <c r="E31" s="32">
        <v>2022.05</v>
      </c>
      <c r="F31" s="42" t="s">
        <v>14</v>
      </c>
      <c r="G31" s="32">
        <v>2025.4</v>
      </c>
      <c r="H31" s="32">
        <f>1980*10</f>
        <v>19800</v>
      </c>
      <c r="I31" s="33">
        <v>39600</v>
      </c>
      <c r="J31" s="28"/>
      <c r="K31" s="28"/>
      <c r="L31" s="28"/>
    </row>
    <row r="32" s="27" customFormat="true" customHeight="true" spans="1:12">
      <c r="A32" s="32">
        <v>29</v>
      </c>
      <c r="B32" s="32" t="s">
        <v>89</v>
      </c>
      <c r="C32" s="32" t="s">
        <v>90</v>
      </c>
      <c r="D32" s="32"/>
      <c r="E32" s="32">
        <v>2022.05</v>
      </c>
      <c r="F32" s="42" t="s">
        <v>14</v>
      </c>
      <c r="G32" s="32">
        <v>2025.4</v>
      </c>
      <c r="H32" s="32">
        <f>1980*10</f>
        <v>19800</v>
      </c>
      <c r="I32" s="37"/>
      <c r="J32" s="28"/>
      <c r="K32" s="28"/>
      <c r="L32" s="28"/>
    </row>
    <row r="33" s="27" customFormat="true" ht="31.05" customHeight="true" spans="1:12">
      <c r="A33" s="32">
        <v>30</v>
      </c>
      <c r="B33" s="32" t="s">
        <v>91</v>
      </c>
      <c r="C33" s="32" t="s">
        <v>92</v>
      </c>
      <c r="D33" s="32" t="s">
        <v>93</v>
      </c>
      <c r="E33" s="32">
        <v>2022.05</v>
      </c>
      <c r="F33" s="42" t="s">
        <v>14</v>
      </c>
      <c r="G33" s="32">
        <v>2025.4</v>
      </c>
      <c r="H33" s="32">
        <f>1980*10</f>
        <v>19800</v>
      </c>
      <c r="I33" s="33">
        <v>43560</v>
      </c>
      <c r="J33" s="28"/>
      <c r="K33" s="28"/>
      <c r="L33" s="28"/>
    </row>
    <row r="34" s="27" customFormat="true" customHeight="true" spans="1:12">
      <c r="A34" s="32">
        <v>31</v>
      </c>
      <c r="B34" s="30" t="s">
        <v>94</v>
      </c>
      <c r="C34" s="30" t="s">
        <v>95</v>
      </c>
      <c r="D34" s="32"/>
      <c r="E34" s="30" t="s">
        <v>19</v>
      </c>
      <c r="F34" s="42" t="s">
        <v>14</v>
      </c>
      <c r="G34" s="32">
        <v>2025.6</v>
      </c>
      <c r="H34" s="32">
        <f>1980*12</f>
        <v>23760</v>
      </c>
      <c r="I34" s="37"/>
      <c r="J34" s="28"/>
      <c r="K34" s="28"/>
      <c r="L34" s="28"/>
    </row>
    <row r="35" s="27" customFormat="true" customHeight="true" spans="1:12">
      <c r="A35" s="32">
        <v>32</v>
      </c>
      <c r="B35" s="32" t="s">
        <v>96</v>
      </c>
      <c r="C35" s="32" t="s">
        <v>97</v>
      </c>
      <c r="D35" s="32" t="s">
        <v>98</v>
      </c>
      <c r="E35" s="32">
        <v>2022.05</v>
      </c>
      <c r="F35" s="42" t="s">
        <v>14</v>
      </c>
      <c r="G35" s="32">
        <v>2025.4</v>
      </c>
      <c r="H35" s="32">
        <f>1980*10</f>
        <v>19800</v>
      </c>
      <c r="I35" s="32">
        <v>19800</v>
      </c>
      <c r="J35" s="28"/>
      <c r="K35" s="28"/>
      <c r="L35" s="28"/>
    </row>
    <row r="36" s="27" customFormat="true" customHeight="true" spans="1:12">
      <c r="A36" s="32">
        <v>33</v>
      </c>
      <c r="B36" s="32" t="s">
        <v>99</v>
      </c>
      <c r="C36" s="32" t="s">
        <v>100</v>
      </c>
      <c r="D36" s="32" t="s">
        <v>101</v>
      </c>
      <c r="E36" s="32">
        <v>2022.05</v>
      </c>
      <c r="F36" s="42" t="s">
        <v>14</v>
      </c>
      <c r="G36" s="32">
        <v>2025.4</v>
      </c>
      <c r="H36" s="32">
        <f>1980*10</f>
        <v>19800</v>
      </c>
      <c r="I36" s="32">
        <v>19800</v>
      </c>
      <c r="J36" s="28"/>
      <c r="K36" s="28"/>
      <c r="L36" s="28"/>
    </row>
    <row r="37" s="27" customFormat="true" customHeight="true" spans="1:12">
      <c r="A37" s="32">
        <v>34</v>
      </c>
      <c r="B37" s="32" t="s">
        <v>102</v>
      </c>
      <c r="C37" s="32" t="s">
        <v>103</v>
      </c>
      <c r="D37" s="33" t="s">
        <v>104</v>
      </c>
      <c r="E37" s="32">
        <v>2022.05</v>
      </c>
      <c r="F37" s="42" t="s">
        <v>14</v>
      </c>
      <c r="G37" s="32">
        <v>2025.4</v>
      </c>
      <c r="H37" s="32">
        <f>1980*10</f>
        <v>19800</v>
      </c>
      <c r="I37" s="33">
        <v>43560</v>
      </c>
      <c r="J37" s="28"/>
      <c r="K37" s="28"/>
      <c r="L37" s="28"/>
    </row>
    <row r="38" s="27" customFormat="true" customHeight="true" spans="1:12">
      <c r="A38" s="32">
        <v>35</v>
      </c>
      <c r="B38" s="32" t="s">
        <v>105</v>
      </c>
      <c r="C38" s="32" t="s">
        <v>106</v>
      </c>
      <c r="D38" s="37"/>
      <c r="E38" s="32" t="s">
        <v>31</v>
      </c>
      <c r="F38" s="42" t="s">
        <v>14</v>
      </c>
      <c r="G38" s="32">
        <v>2025.6</v>
      </c>
      <c r="H38" s="32">
        <f>1980*12</f>
        <v>23760</v>
      </c>
      <c r="I38" s="37"/>
      <c r="J38" s="28"/>
      <c r="K38" s="28"/>
      <c r="L38" s="28"/>
    </row>
    <row r="39" s="27" customFormat="true" customHeight="true" spans="1:12">
      <c r="A39" s="32">
        <v>36</v>
      </c>
      <c r="B39" s="32" t="s">
        <v>107</v>
      </c>
      <c r="C39" s="32" t="s">
        <v>108</v>
      </c>
      <c r="D39" s="32" t="s">
        <v>109</v>
      </c>
      <c r="E39" s="32">
        <v>2022.05</v>
      </c>
      <c r="F39" s="42" t="s">
        <v>14</v>
      </c>
      <c r="G39" s="32">
        <v>2025.4</v>
      </c>
      <c r="H39" s="32">
        <f>1980*10</f>
        <v>19800</v>
      </c>
      <c r="I39" s="32">
        <v>19800</v>
      </c>
      <c r="J39" s="28"/>
      <c r="K39" s="28"/>
      <c r="L39" s="28"/>
    </row>
    <row r="40" s="27" customFormat="true" customHeight="true" spans="1:12">
      <c r="A40" s="32">
        <v>37</v>
      </c>
      <c r="B40" s="32" t="s">
        <v>110</v>
      </c>
      <c r="C40" s="32" t="s">
        <v>111</v>
      </c>
      <c r="D40" s="33" t="s">
        <v>112</v>
      </c>
      <c r="E40" s="32">
        <v>2023.12</v>
      </c>
      <c r="F40" s="32" t="s">
        <v>14</v>
      </c>
      <c r="G40" s="32">
        <v>2025.6</v>
      </c>
      <c r="H40" s="32">
        <f>1980*12</f>
        <v>23760</v>
      </c>
      <c r="I40" s="33">
        <v>53460</v>
      </c>
      <c r="J40" s="28"/>
      <c r="K40" s="28"/>
      <c r="L40" s="28"/>
    </row>
    <row r="41" customHeight="true" spans="1:9">
      <c r="A41" s="32">
        <v>38</v>
      </c>
      <c r="B41" s="32" t="s">
        <v>113</v>
      </c>
      <c r="C41" s="32" t="s">
        <v>114</v>
      </c>
      <c r="D41" s="34"/>
      <c r="E41" s="32" t="s">
        <v>115</v>
      </c>
      <c r="F41" s="32" t="s">
        <v>115</v>
      </c>
      <c r="G41" s="32">
        <v>2025.6</v>
      </c>
      <c r="H41" s="32">
        <f>1980*8</f>
        <v>15840</v>
      </c>
      <c r="I41" s="34"/>
    </row>
    <row r="42" customFormat="true" customHeight="true" spans="1:12">
      <c r="A42" s="32">
        <v>39</v>
      </c>
      <c r="B42" s="32" t="s">
        <v>116</v>
      </c>
      <c r="C42" s="32" t="s">
        <v>117</v>
      </c>
      <c r="D42" s="37"/>
      <c r="E42" s="32" t="s">
        <v>118</v>
      </c>
      <c r="F42" s="32" t="s">
        <v>118</v>
      </c>
      <c r="G42" s="32">
        <v>2025.6</v>
      </c>
      <c r="H42" s="32">
        <f>1980*7</f>
        <v>13860</v>
      </c>
      <c r="I42" s="37"/>
      <c r="J42" s="28"/>
      <c r="K42" s="28"/>
      <c r="L42" s="28"/>
    </row>
    <row r="43" s="27" customFormat="true" customHeight="true" spans="1:12">
      <c r="A43" s="32">
        <v>40</v>
      </c>
      <c r="B43" s="30" t="s">
        <v>119</v>
      </c>
      <c r="C43" s="30" t="s">
        <v>120</v>
      </c>
      <c r="D43" s="38" t="s">
        <v>121</v>
      </c>
      <c r="E43" s="30" t="s">
        <v>19</v>
      </c>
      <c r="F43" s="42" t="s">
        <v>14</v>
      </c>
      <c r="G43" s="32">
        <v>2025.6</v>
      </c>
      <c r="H43" s="32">
        <f t="shared" ref="H43:H56" si="0">1980*12</f>
        <v>23760</v>
      </c>
      <c r="I43" s="32">
        <v>23760</v>
      </c>
      <c r="J43" s="28"/>
      <c r="K43" s="28"/>
      <c r="L43" s="28"/>
    </row>
    <row r="44" s="27" customFormat="true" customHeight="true" spans="1:12">
      <c r="A44" s="32">
        <v>41</v>
      </c>
      <c r="B44" s="30" t="s">
        <v>122</v>
      </c>
      <c r="C44" s="30" t="s">
        <v>123</v>
      </c>
      <c r="D44" s="38" t="s">
        <v>124</v>
      </c>
      <c r="E44" s="30" t="s">
        <v>19</v>
      </c>
      <c r="F44" s="42" t="s">
        <v>14</v>
      </c>
      <c r="G44" s="32">
        <v>2025.6</v>
      </c>
      <c r="H44" s="32">
        <f t="shared" si="0"/>
        <v>23760</v>
      </c>
      <c r="I44" s="33">
        <v>47520</v>
      </c>
      <c r="J44" s="28"/>
      <c r="K44" s="28"/>
      <c r="L44" s="28"/>
    </row>
    <row r="45" s="27" customFormat="true" customHeight="true" spans="1:12">
      <c r="A45" s="32">
        <v>42</v>
      </c>
      <c r="B45" s="32" t="s">
        <v>125</v>
      </c>
      <c r="C45" s="32" t="s">
        <v>126</v>
      </c>
      <c r="D45" s="38"/>
      <c r="E45" s="30" t="s">
        <v>19</v>
      </c>
      <c r="F45" s="42" t="s">
        <v>14</v>
      </c>
      <c r="G45" s="32">
        <v>2025.6</v>
      </c>
      <c r="H45" s="32">
        <f t="shared" si="0"/>
        <v>23760</v>
      </c>
      <c r="I45" s="37"/>
      <c r="J45" s="28"/>
      <c r="K45" s="28"/>
      <c r="L45" s="28"/>
    </row>
    <row r="46" s="27" customFormat="true" customHeight="true" spans="1:12">
      <c r="A46" s="32">
        <v>43</v>
      </c>
      <c r="B46" s="30" t="s">
        <v>127</v>
      </c>
      <c r="C46" s="30" t="s">
        <v>128</v>
      </c>
      <c r="D46" s="38" t="s">
        <v>129</v>
      </c>
      <c r="E46" s="30" t="s">
        <v>19</v>
      </c>
      <c r="F46" s="42" t="s">
        <v>14</v>
      </c>
      <c r="G46" s="32">
        <v>2025.6</v>
      </c>
      <c r="H46" s="32">
        <f t="shared" si="0"/>
        <v>23760</v>
      </c>
      <c r="I46" s="32">
        <v>23760</v>
      </c>
      <c r="J46" s="28"/>
      <c r="K46" s="28"/>
      <c r="L46" s="28"/>
    </row>
    <row r="47" s="27" customFormat="true" customHeight="true" spans="1:12">
      <c r="A47" s="32">
        <v>44</v>
      </c>
      <c r="B47" s="30" t="s">
        <v>130</v>
      </c>
      <c r="C47" s="30" t="s">
        <v>131</v>
      </c>
      <c r="D47" s="39" t="s">
        <v>132</v>
      </c>
      <c r="E47" s="32" t="s">
        <v>133</v>
      </c>
      <c r="F47" s="42" t="s">
        <v>14</v>
      </c>
      <c r="G47" s="32">
        <v>2025.6</v>
      </c>
      <c r="H47" s="32">
        <f t="shared" si="0"/>
        <v>23760</v>
      </c>
      <c r="I47" s="32">
        <v>23760</v>
      </c>
      <c r="J47" s="28"/>
      <c r="K47" s="28"/>
      <c r="L47" s="28"/>
    </row>
    <row r="48" s="27" customFormat="true" customHeight="true" spans="1:12">
      <c r="A48" s="32">
        <v>45</v>
      </c>
      <c r="B48" s="30" t="s">
        <v>134</v>
      </c>
      <c r="C48" s="30" t="s">
        <v>114</v>
      </c>
      <c r="D48" s="38" t="s">
        <v>135</v>
      </c>
      <c r="E48" s="30" t="s">
        <v>133</v>
      </c>
      <c r="F48" s="42" t="s">
        <v>14</v>
      </c>
      <c r="G48" s="32">
        <v>2025.6</v>
      </c>
      <c r="H48" s="32">
        <f t="shared" si="0"/>
        <v>23760</v>
      </c>
      <c r="I48" s="32">
        <v>23760</v>
      </c>
      <c r="J48" s="28"/>
      <c r="K48" s="28"/>
      <c r="L48" s="28"/>
    </row>
    <row r="49" s="27" customFormat="true" customHeight="true" spans="1:12">
      <c r="A49" s="32">
        <v>46</v>
      </c>
      <c r="B49" s="30" t="s">
        <v>136</v>
      </c>
      <c r="C49" s="30" t="s">
        <v>137</v>
      </c>
      <c r="D49" s="38" t="s">
        <v>138</v>
      </c>
      <c r="E49" s="30" t="s">
        <v>139</v>
      </c>
      <c r="F49" s="42" t="s">
        <v>14</v>
      </c>
      <c r="G49" s="32">
        <v>2025.6</v>
      </c>
      <c r="H49" s="32">
        <f t="shared" si="0"/>
        <v>23760</v>
      </c>
      <c r="I49" s="33">
        <v>71280</v>
      </c>
      <c r="J49" s="28"/>
      <c r="K49" s="28"/>
      <c r="L49" s="28"/>
    </row>
    <row r="50" s="27" customFormat="true" customHeight="true" spans="1:12">
      <c r="A50" s="32">
        <v>47</v>
      </c>
      <c r="B50" s="30" t="s">
        <v>140</v>
      </c>
      <c r="C50" s="30" t="s">
        <v>141</v>
      </c>
      <c r="D50" s="38"/>
      <c r="E50" s="30" t="s">
        <v>139</v>
      </c>
      <c r="F50" s="42" t="s">
        <v>14</v>
      </c>
      <c r="G50" s="32">
        <v>2025.6</v>
      </c>
      <c r="H50" s="32">
        <f t="shared" si="0"/>
        <v>23760</v>
      </c>
      <c r="I50" s="34"/>
      <c r="J50" s="28"/>
      <c r="K50" s="28"/>
      <c r="L50" s="28"/>
    </row>
    <row r="51" s="27" customFormat="true" customHeight="true" spans="1:12">
      <c r="A51" s="32">
        <v>48</v>
      </c>
      <c r="B51" s="30" t="s">
        <v>142</v>
      </c>
      <c r="C51" s="30" t="s">
        <v>143</v>
      </c>
      <c r="D51" s="38"/>
      <c r="E51" s="30" t="s">
        <v>139</v>
      </c>
      <c r="F51" s="42" t="s">
        <v>14</v>
      </c>
      <c r="G51" s="32">
        <v>2025.6</v>
      </c>
      <c r="H51" s="32">
        <f t="shared" si="0"/>
        <v>23760</v>
      </c>
      <c r="I51" s="37"/>
      <c r="J51" s="28"/>
      <c r="K51" s="28"/>
      <c r="L51" s="28"/>
    </row>
    <row r="52" s="27" customFormat="true" customHeight="true" spans="1:12">
      <c r="A52" s="32">
        <v>49</v>
      </c>
      <c r="B52" s="30" t="s">
        <v>144</v>
      </c>
      <c r="C52" s="30" t="s">
        <v>145</v>
      </c>
      <c r="D52" s="38" t="s">
        <v>146</v>
      </c>
      <c r="E52" s="30" t="s">
        <v>19</v>
      </c>
      <c r="F52" s="42" t="s">
        <v>14</v>
      </c>
      <c r="G52" s="32">
        <v>2025.6</v>
      </c>
      <c r="H52" s="32">
        <f t="shared" si="0"/>
        <v>23760</v>
      </c>
      <c r="I52" s="32">
        <v>23760</v>
      </c>
      <c r="J52" s="28"/>
      <c r="K52" s="28"/>
      <c r="L52" s="28"/>
    </row>
    <row r="53" s="27" customFormat="true" customHeight="true" spans="1:12">
      <c r="A53" s="32">
        <v>50</v>
      </c>
      <c r="B53" s="30" t="s">
        <v>147</v>
      </c>
      <c r="C53" s="30" t="s">
        <v>148</v>
      </c>
      <c r="D53" s="38" t="s">
        <v>149</v>
      </c>
      <c r="E53" s="30" t="s">
        <v>150</v>
      </c>
      <c r="F53" s="42" t="s">
        <v>14</v>
      </c>
      <c r="G53" s="32">
        <v>2025.6</v>
      </c>
      <c r="H53" s="32">
        <f t="shared" si="0"/>
        <v>23760</v>
      </c>
      <c r="I53" s="32">
        <v>23760</v>
      </c>
      <c r="J53" s="28"/>
      <c r="K53" s="28"/>
      <c r="L53" s="28"/>
    </row>
    <row r="54" s="27" customFormat="true" customHeight="true" spans="1:12">
      <c r="A54" s="32">
        <v>51</v>
      </c>
      <c r="B54" s="30" t="s">
        <v>151</v>
      </c>
      <c r="C54" s="30" t="s">
        <v>152</v>
      </c>
      <c r="D54" s="38" t="s">
        <v>153</v>
      </c>
      <c r="E54" s="30" t="s">
        <v>19</v>
      </c>
      <c r="F54" s="42" t="s">
        <v>14</v>
      </c>
      <c r="G54" s="32">
        <v>2025.6</v>
      </c>
      <c r="H54" s="32">
        <f t="shared" si="0"/>
        <v>23760</v>
      </c>
      <c r="I54" s="32">
        <v>23760</v>
      </c>
      <c r="J54" s="28"/>
      <c r="K54" s="28"/>
      <c r="L54" s="28"/>
    </row>
    <row r="55" s="27" customFormat="true" customHeight="true" spans="1:12">
      <c r="A55" s="32">
        <v>52</v>
      </c>
      <c r="B55" s="30" t="s">
        <v>154</v>
      </c>
      <c r="C55" s="30" t="s">
        <v>155</v>
      </c>
      <c r="D55" s="40" t="s">
        <v>156</v>
      </c>
      <c r="E55" s="30" t="s">
        <v>19</v>
      </c>
      <c r="F55" s="42" t="s">
        <v>14</v>
      </c>
      <c r="G55" s="32">
        <v>2025.6</v>
      </c>
      <c r="H55" s="32">
        <f t="shared" si="0"/>
        <v>23760</v>
      </c>
      <c r="I55" s="33">
        <v>67226</v>
      </c>
      <c r="J55" s="28"/>
      <c r="K55" s="28"/>
      <c r="L55" s="28"/>
    </row>
    <row r="56" s="27" customFormat="true" customHeight="true" spans="1:12">
      <c r="A56" s="32">
        <v>53</v>
      </c>
      <c r="B56" s="30" t="s">
        <v>157</v>
      </c>
      <c r="C56" s="30" t="s">
        <v>158</v>
      </c>
      <c r="D56" s="41"/>
      <c r="E56" s="30" t="s">
        <v>159</v>
      </c>
      <c r="F56" s="42" t="s">
        <v>14</v>
      </c>
      <c r="G56" s="32">
        <v>2025.6</v>
      </c>
      <c r="H56" s="32">
        <f t="shared" si="0"/>
        <v>23760</v>
      </c>
      <c r="I56" s="34"/>
      <c r="J56" s="28"/>
      <c r="K56" s="28"/>
      <c r="L56" s="28"/>
    </row>
    <row r="57" s="27" customFormat="true" customHeight="true" spans="1:12">
      <c r="A57" s="32">
        <v>54</v>
      </c>
      <c r="B57" s="30" t="s">
        <v>160</v>
      </c>
      <c r="C57" s="30" t="s">
        <v>161</v>
      </c>
      <c r="D57" s="39"/>
      <c r="E57" s="30" t="s">
        <v>162</v>
      </c>
      <c r="F57" s="42" t="s">
        <v>59</v>
      </c>
      <c r="G57" s="32">
        <v>2025.6</v>
      </c>
      <c r="H57" s="32">
        <f>1980*10-94</f>
        <v>19706</v>
      </c>
      <c r="I57" s="37"/>
      <c r="J57" s="28"/>
      <c r="K57" s="28"/>
      <c r="L57" s="28"/>
    </row>
    <row r="58" s="27" customFormat="true" customHeight="true" spans="1:12">
      <c r="A58" s="32">
        <v>55</v>
      </c>
      <c r="B58" s="30" t="s">
        <v>163</v>
      </c>
      <c r="C58" s="30" t="s">
        <v>164</v>
      </c>
      <c r="D58" s="40" t="s">
        <v>165</v>
      </c>
      <c r="E58" s="30" t="s">
        <v>19</v>
      </c>
      <c r="F58" s="42" t="s">
        <v>14</v>
      </c>
      <c r="G58" s="32">
        <v>2025.6</v>
      </c>
      <c r="H58" s="32">
        <f>1980*12</f>
        <v>23760</v>
      </c>
      <c r="I58" s="33">
        <v>212850</v>
      </c>
      <c r="J58" s="28"/>
      <c r="K58" s="28"/>
      <c r="L58" s="28"/>
    </row>
    <row r="59" s="27" customFormat="true" customHeight="true" spans="1:12">
      <c r="A59" s="32">
        <v>56</v>
      </c>
      <c r="B59" s="30" t="s">
        <v>166</v>
      </c>
      <c r="C59" s="30" t="s">
        <v>167</v>
      </c>
      <c r="D59" s="41"/>
      <c r="E59" s="30" t="s">
        <v>19</v>
      </c>
      <c r="F59" s="42" t="s">
        <v>14</v>
      </c>
      <c r="G59" s="32">
        <v>2025.6</v>
      </c>
      <c r="H59" s="32">
        <f>1980*12</f>
        <v>23760</v>
      </c>
      <c r="I59" s="34"/>
      <c r="J59" s="28"/>
      <c r="K59" s="28"/>
      <c r="L59" s="28"/>
    </row>
    <row r="60" s="27" customFormat="true" customHeight="true" spans="1:12">
      <c r="A60" s="32">
        <v>57</v>
      </c>
      <c r="B60" s="30" t="s">
        <v>168</v>
      </c>
      <c r="C60" s="30" t="s">
        <v>169</v>
      </c>
      <c r="D60" s="41"/>
      <c r="E60" s="30" t="s">
        <v>19</v>
      </c>
      <c r="F60" s="42" t="s">
        <v>14</v>
      </c>
      <c r="G60" s="32">
        <v>2025.6</v>
      </c>
      <c r="H60" s="32">
        <f>1980*12</f>
        <v>23760</v>
      </c>
      <c r="I60" s="34"/>
      <c r="J60" s="28"/>
      <c r="K60" s="28"/>
      <c r="L60" s="28"/>
    </row>
    <row r="61" s="27" customFormat="true" customHeight="true" spans="1:12">
      <c r="A61" s="32">
        <v>58</v>
      </c>
      <c r="B61" s="30" t="s">
        <v>170</v>
      </c>
      <c r="C61" s="30" t="s">
        <v>171</v>
      </c>
      <c r="D61" s="41"/>
      <c r="E61" s="30" t="s">
        <v>19</v>
      </c>
      <c r="F61" s="42" t="s">
        <v>14</v>
      </c>
      <c r="G61" s="32">
        <v>2025.6</v>
      </c>
      <c r="H61" s="32">
        <f>1980*12</f>
        <v>23760</v>
      </c>
      <c r="I61" s="34"/>
      <c r="J61" s="28"/>
      <c r="K61" s="28"/>
      <c r="L61" s="28"/>
    </row>
    <row r="62" s="27" customFormat="true" customHeight="true" spans="1:12">
      <c r="A62" s="32">
        <v>59</v>
      </c>
      <c r="B62" s="30" t="s">
        <v>172</v>
      </c>
      <c r="C62" s="30" t="s">
        <v>173</v>
      </c>
      <c r="D62" s="41"/>
      <c r="E62" s="30" t="s">
        <v>19</v>
      </c>
      <c r="F62" s="42" t="s">
        <v>14</v>
      </c>
      <c r="G62" s="32">
        <v>2025.6</v>
      </c>
      <c r="H62" s="32">
        <f>1980*12</f>
        <v>23760</v>
      </c>
      <c r="I62" s="34"/>
      <c r="J62" s="28"/>
      <c r="K62" s="28"/>
      <c r="L62" s="28"/>
    </row>
    <row r="63" s="27" customFormat="true" customHeight="true" spans="1:12">
      <c r="A63" s="32">
        <v>60</v>
      </c>
      <c r="B63" s="30" t="s">
        <v>174</v>
      </c>
      <c r="C63" s="30" t="s">
        <v>175</v>
      </c>
      <c r="D63" s="41"/>
      <c r="E63" s="30" t="s">
        <v>176</v>
      </c>
      <c r="F63" s="42" t="s">
        <v>59</v>
      </c>
      <c r="G63" s="32">
        <v>2025.6</v>
      </c>
      <c r="H63" s="32">
        <f>1980*9+1080</f>
        <v>18900</v>
      </c>
      <c r="I63" s="34"/>
      <c r="J63" s="28"/>
      <c r="K63" s="28"/>
      <c r="L63" s="28"/>
    </row>
    <row r="64" s="27" customFormat="true" customHeight="true" spans="1:12">
      <c r="A64" s="32">
        <v>61</v>
      </c>
      <c r="B64" s="30" t="s">
        <v>177</v>
      </c>
      <c r="C64" s="30" t="s">
        <v>178</v>
      </c>
      <c r="D64" s="41"/>
      <c r="E64" s="30" t="s">
        <v>176</v>
      </c>
      <c r="F64" s="42" t="s">
        <v>59</v>
      </c>
      <c r="G64" s="32">
        <v>2025.6</v>
      </c>
      <c r="H64" s="32">
        <f>1980*9+1080</f>
        <v>18900</v>
      </c>
      <c r="I64" s="34"/>
      <c r="J64" s="28"/>
      <c r="K64" s="28"/>
      <c r="L64" s="28"/>
    </row>
    <row r="65" s="27" customFormat="true" customHeight="true" spans="1:12">
      <c r="A65" s="32">
        <v>62</v>
      </c>
      <c r="B65" s="30" t="s">
        <v>179</v>
      </c>
      <c r="C65" s="30" t="s">
        <v>178</v>
      </c>
      <c r="D65" s="41"/>
      <c r="E65" s="30" t="s">
        <v>176</v>
      </c>
      <c r="F65" s="42" t="s">
        <v>59</v>
      </c>
      <c r="G65" s="32">
        <v>2025.6</v>
      </c>
      <c r="H65" s="32">
        <f>1980*9+1080</f>
        <v>18900</v>
      </c>
      <c r="I65" s="34"/>
      <c r="J65" s="28"/>
      <c r="K65" s="28"/>
      <c r="L65" s="28"/>
    </row>
    <row r="66" s="27" customFormat="true" customHeight="true" spans="1:12">
      <c r="A66" s="32">
        <v>63</v>
      </c>
      <c r="B66" s="30" t="s">
        <v>180</v>
      </c>
      <c r="C66" s="30" t="s">
        <v>181</v>
      </c>
      <c r="D66" s="41"/>
      <c r="E66" s="30" t="s">
        <v>176</v>
      </c>
      <c r="F66" s="42" t="s">
        <v>59</v>
      </c>
      <c r="G66" s="32">
        <v>2025.6</v>
      </c>
      <c r="H66" s="32">
        <f>1980*9+1080</f>
        <v>18900</v>
      </c>
      <c r="I66" s="34"/>
      <c r="J66" s="28"/>
      <c r="K66" s="28"/>
      <c r="L66" s="28"/>
    </row>
    <row r="67" s="27" customFormat="true" customHeight="true" spans="1:12">
      <c r="A67" s="32">
        <v>64</v>
      </c>
      <c r="B67" s="30" t="s">
        <v>182</v>
      </c>
      <c r="C67" s="30" t="s">
        <v>183</v>
      </c>
      <c r="D67" s="39"/>
      <c r="E67" s="30" t="s">
        <v>58</v>
      </c>
      <c r="F67" s="42" t="s">
        <v>59</v>
      </c>
      <c r="G67" s="32">
        <v>2025.6</v>
      </c>
      <c r="H67" s="32">
        <f>1980*9+630</f>
        <v>18450</v>
      </c>
      <c r="I67" s="37"/>
      <c r="J67" s="28"/>
      <c r="K67" s="28"/>
      <c r="L67" s="28"/>
    </row>
    <row r="68" s="27" customFormat="true" customHeight="true" spans="1:12">
      <c r="A68" s="32">
        <v>65</v>
      </c>
      <c r="B68" s="30" t="s">
        <v>184</v>
      </c>
      <c r="C68" s="30" t="s">
        <v>185</v>
      </c>
      <c r="D68" s="38" t="s">
        <v>186</v>
      </c>
      <c r="E68" s="30" t="s">
        <v>187</v>
      </c>
      <c r="F68" s="32" t="s">
        <v>14</v>
      </c>
      <c r="G68" s="32">
        <v>2025.6</v>
      </c>
      <c r="H68" s="32">
        <f>1980*12</f>
        <v>23760</v>
      </c>
      <c r="I68" s="32">
        <v>66660</v>
      </c>
      <c r="J68" s="28"/>
      <c r="K68" s="28"/>
      <c r="L68" s="28"/>
    </row>
    <row r="69" s="27" customFormat="true" ht="27" customHeight="true" spans="1:12">
      <c r="A69" s="32">
        <v>66</v>
      </c>
      <c r="B69" s="30" t="s">
        <v>188</v>
      </c>
      <c r="C69" s="30" t="s">
        <v>189</v>
      </c>
      <c r="D69" s="38"/>
      <c r="E69" s="30" t="s">
        <v>52</v>
      </c>
      <c r="F69" s="32" t="s">
        <v>14</v>
      </c>
      <c r="G69" s="32">
        <v>2025.6</v>
      </c>
      <c r="H69" s="32">
        <f>1980*12</f>
        <v>23760</v>
      </c>
      <c r="I69" s="32"/>
      <c r="J69" s="28"/>
      <c r="K69" s="28"/>
      <c r="L69" s="28"/>
    </row>
    <row r="70" s="27" customFormat="true" ht="27" customHeight="true" spans="1:12">
      <c r="A70" s="32">
        <v>67</v>
      </c>
      <c r="B70" s="30" t="s">
        <v>190</v>
      </c>
      <c r="C70" s="30" t="s">
        <v>191</v>
      </c>
      <c r="D70" s="38"/>
      <c r="E70" s="32" t="s">
        <v>192</v>
      </c>
      <c r="F70" s="32" t="s">
        <v>59</v>
      </c>
      <c r="G70" s="32">
        <v>2025.6</v>
      </c>
      <c r="H70" s="32">
        <f>1980*9+1320</f>
        <v>19140</v>
      </c>
      <c r="I70" s="32"/>
      <c r="J70" s="28"/>
      <c r="K70" s="28"/>
      <c r="L70" s="28"/>
    </row>
    <row r="71" s="27" customFormat="true" ht="28.05" customHeight="true" spans="1:12">
      <c r="A71" s="32">
        <v>68</v>
      </c>
      <c r="B71" s="36" t="s">
        <v>193</v>
      </c>
      <c r="C71" s="36" t="s">
        <v>194</v>
      </c>
      <c r="D71" s="39" t="s">
        <v>195</v>
      </c>
      <c r="E71" s="36" t="s">
        <v>196</v>
      </c>
      <c r="F71" s="37" t="s">
        <v>196</v>
      </c>
      <c r="G71" s="37">
        <v>2025.6</v>
      </c>
      <c r="H71" s="37">
        <f>1980*11</f>
        <v>21780</v>
      </c>
      <c r="I71" s="37">
        <v>41580</v>
      </c>
      <c r="J71" s="28"/>
      <c r="K71" s="28"/>
      <c r="L71" s="28"/>
    </row>
    <row r="72" s="27" customFormat="true" ht="25.05" customHeight="true" spans="1:12">
      <c r="A72" s="32">
        <v>69</v>
      </c>
      <c r="B72" s="32" t="s">
        <v>197</v>
      </c>
      <c r="C72" s="30" t="s">
        <v>198</v>
      </c>
      <c r="D72" s="38"/>
      <c r="E72" s="44" t="s">
        <v>176</v>
      </c>
      <c r="F72" s="32" t="s">
        <v>59</v>
      </c>
      <c r="G72" s="32">
        <v>2025.6</v>
      </c>
      <c r="H72" s="32">
        <f>1980*10</f>
        <v>19800</v>
      </c>
      <c r="I72" s="32"/>
      <c r="J72" s="28"/>
      <c r="K72" s="28"/>
      <c r="L72" s="28"/>
    </row>
    <row r="73" s="27" customFormat="true" customHeight="true" spans="1:11">
      <c r="A73" s="32">
        <v>70</v>
      </c>
      <c r="B73" s="30" t="s">
        <v>199</v>
      </c>
      <c r="C73" s="30" t="s">
        <v>200</v>
      </c>
      <c r="D73" s="40" t="s">
        <v>201</v>
      </c>
      <c r="E73" s="30" t="s">
        <v>19</v>
      </c>
      <c r="F73" s="42" t="s">
        <v>14</v>
      </c>
      <c r="G73" s="32">
        <v>2025.6</v>
      </c>
      <c r="H73" s="32">
        <f>1980*12</f>
        <v>23760</v>
      </c>
      <c r="I73" s="33">
        <v>43560</v>
      </c>
      <c r="J73" s="28"/>
      <c r="K73" s="28"/>
    </row>
    <row r="74" s="27" customFormat="true" customHeight="true" spans="1:12">
      <c r="A74" s="32">
        <v>71</v>
      </c>
      <c r="B74" s="30" t="s">
        <v>202</v>
      </c>
      <c r="C74" s="30" t="s">
        <v>203</v>
      </c>
      <c r="D74" s="39"/>
      <c r="E74" s="30" t="s">
        <v>58</v>
      </c>
      <c r="F74" s="42" t="s">
        <v>59</v>
      </c>
      <c r="G74" s="32">
        <v>2025.6</v>
      </c>
      <c r="H74" s="32">
        <f>1980*10</f>
        <v>19800</v>
      </c>
      <c r="I74" s="37"/>
      <c r="J74" s="28"/>
      <c r="K74" s="28"/>
      <c r="L74" s="28"/>
    </row>
    <row r="75" s="27" customFormat="true" customHeight="true" spans="1:12">
      <c r="A75" s="32">
        <v>72</v>
      </c>
      <c r="B75" s="30" t="s">
        <v>204</v>
      </c>
      <c r="C75" s="30" t="s">
        <v>205</v>
      </c>
      <c r="D75" s="40" t="s">
        <v>206</v>
      </c>
      <c r="E75" s="30" t="s">
        <v>207</v>
      </c>
      <c r="F75" s="42" t="s">
        <v>14</v>
      </c>
      <c r="G75" s="32">
        <v>2025.6</v>
      </c>
      <c r="H75" s="32">
        <v>23760</v>
      </c>
      <c r="I75" s="33">
        <v>42966</v>
      </c>
      <c r="J75" s="28"/>
      <c r="K75" s="28"/>
      <c r="L75" s="28"/>
    </row>
    <row r="76" s="27" customFormat="true" customHeight="true" spans="1:12">
      <c r="A76" s="32">
        <v>73</v>
      </c>
      <c r="B76" s="30" t="s">
        <v>208</v>
      </c>
      <c r="C76" s="30" t="s">
        <v>209</v>
      </c>
      <c r="D76" s="39"/>
      <c r="E76" s="32" t="s">
        <v>210</v>
      </c>
      <c r="F76" s="42" t="s">
        <v>59</v>
      </c>
      <c r="G76" s="32">
        <v>2025.6</v>
      </c>
      <c r="H76" s="32">
        <v>19206</v>
      </c>
      <c r="I76" s="37"/>
      <c r="J76" s="28"/>
      <c r="K76" s="28"/>
      <c r="L76" s="28"/>
    </row>
    <row r="77" s="27" customFormat="true" customHeight="true" spans="1:12">
      <c r="A77" s="32">
        <v>74</v>
      </c>
      <c r="B77" s="30" t="s">
        <v>211</v>
      </c>
      <c r="C77" s="30" t="s">
        <v>212</v>
      </c>
      <c r="D77" s="40" t="s">
        <v>213</v>
      </c>
      <c r="E77" s="30" t="s">
        <v>19</v>
      </c>
      <c r="F77" s="42" t="s">
        <v>14</v>
      </c>
      <c r="G77" s="32">
        <v>2025.6</v>
      </c>
      <c r="H77" s="32">
        <f>1980*12</f>
        <v>23760</v>
      </c>
      <c r="I77" s="33">
        <v>43560</v>
      </c>
      <c r="J77" s="28"/>
      <c r="K77" s="28"/>
      <c r="L77" s="28"/>
    </row>
    <row r="78" s="27" customFormat="true" customHeight="true" spans="1:12">
      <c r="A78" s="32">
        <v>75</v>
      </c>
      <c r="B78" s="30" t="s">
        <v>214</v>
      </c>
      <c r="C78" s="30" t="s">
        <v>215</v>
      </c>
      <c r="D78" s="39"/>
      <c r="E78" s="30" t="s">
        <v>192</v>
      </c>
      <c r="F78" s="42" t="s">
        <v>59</v>
      </c>
      <c r="G78" s="32">
        <v>2025.6</v>
      </c>
      <c r="H78" s="32">
        <f>1980*10</f>
        <v>19800</v>
      </c>
      <c r="I78" s="37"/>
      <c r="J78" s="28"/>
      <c r="K78" s="28"/>
      <c r="L78" s="28"/>
    </row>
    <row r="79" s="27" customFormat="true" customHeight="true" spans="1:12">
      <c r="A79" s="32">
        <v>76</v>
      </c>
      <c r="B79" s="30" t="s">
        <v>216</v>
      </c>
      <c r="C79" s="30" t="s">
        <v>217</v>
      </c>
      <c r="D79" s="40" t="s">
        <v>218</v>
      </c>
      <c r="E79" s="30" t="s">
        <v>19</v>
      </c>
      <c r="F79" s="42" t="s">
        <v>14</v>
      </c>
      <c r="G79" s="32">
        <v>2025.6</v>
      </c>
      <c r="H79" s="32">
        <f>1980*12</f>
        <v>23760</v>
      </c>
      <c r="I79" s="33">
        <v>63360</v>
      </c>
      <c r="J79" s="28"/>
      <c r="K79" s="28"/>
      <c r="L79" s="28"/>
    </row>
    <row r="80" s="27" customFormat="true" customHeight="true" spans="1:12">
      <c r="A80" s="32">
        <v>77</v>
      </c>
      <c r="B80" s="30" t="s">
        <v>219</v>
      </c>
      <c r="C80" s="30" t="s">
        <v>220</v>
      </c>
      <c r="D80" s="41"/>
      <c r="E80" s="30" t="s">
        <v>192</v>
      </c>
      <c r="F80" s="42" t="s">
        <v>59</v>
      </c>
      <c r="G80" s="32">
        <v>2025.6</v>
      </c>
      <c r="H80" s="32">
        <f>1980*10</f>
        <v>19800</v>
      </c>
      <c r="I80" s="34"/>
      <c r="J80" s="28"/>
      <c r="K80" s="28"/>
      <c r="L80" s="28"/>
    </row>
    <row r="81" s="27" customFormat="true" customHeight="true" spans="1:12">
      <c r="A81" s="32">
        <v>78</v>
      </c>
      <c r="B81" s="30" t="s">
        <v>221</v>
      </c>
      <c r="C81" s="30" t="s">
        <v>222</v>
      </c>
      <c r="D81" s="39"/>
      <c r="E81" s="30" t="s">
        <v>192</v>
      </c>
      <c r="F81" s="42" t="s">
        <v>59</v>
      </c>
      <c r="G81" s="32">
        <v>2025.6</v>
      </c>
      <c r="H81" s="32">
        <f>1980*10</f>
        <v>19800</v>
      </c>
      <c r="I81" s="37"/>
      <c r="J81" s="28"/>
      <c r="K81" s="28"/>
      <c r="L81" s="28"/>
    </row>
    <row r="82" s="27" customFormat="true" customHeight="true" spans="1:12">
      <c r="A82" s="32">
        <v>79</v>
      </c>
      <c r="B82" s="30" t="s">
        <v>223</v>
      </c>
      <c r="C82" s="30" t="s">
        <v>224</v>
      </c>
      <c r="D82" s="38" t="s">
        <v>225</v>
      </c>
      <c r="E82" s="30" t="s">
        <v>19</v>
      </c>
      <c r="F82" s="42" t="s">
        <v>14</v>
      </c>
      <c r="G82" s="32">
        <v>2025.6</v>
      </c>
      <c r="H82" s="32">
        <f t="shared" ref="H82:H87" si="1">1980*12</f>
        <v>23760</v>
      </c>
      <c r="I82" s="33">
        <v>71280</v>
      </c>
      <c r="J82" s="28"/>
      <c r="K82" s="28"/>
      <c r="L82" s="28"/>
    </row>
    <row r="83" s="27" customFormat="true" customHeight="true" spans="1:12">
      <c r="A83" s="32">
        <v>80</v>
      </c>
      <c r="B83" s="30" t="s">
        <v>226</v>
      </c>
      <c r="C83" s="30" t="s">
        <v>227</v>
      </c>
      <c r="D83" s="38"/>
      <c r="E83" s="30" t="s">
        <v>19</v>
      </c>
      <c r="F83" s="42" t="s">
        <v>14</v>
      </c>
      <c r="G83" s="32">
        <v>2025.6</v>
      </c>
      <c r="H83" s="32">
        <f t="shared" si="1"/>
        <v>23760</v>
      </c>
      <c r="I83" s="34"/>
      <c r="J83" s="28"/>
      <c r="K83" s="28"/>
      <c r="L83" s="28"/>
    </row>
    <row r="84" customHeight="true" spans="1:9">
      <c r="A84" s="32">
        <v>81</v>
      </c>
      <c r="B84" s="30" t="s">
        <v>228</v>
      </c>
      <c r="C84" s="30" t="s">
        <v>229</v>
      </c>
      <c r="D84" s="38"/>
      <c r="E84" s="30" t="s">
        <v>230</v>
      </c>
      <c r="F84" s="42" t="s">
        <v>14</v>
      </c>
      <c r="G84" s="32">
        <v>2025.6</v>
      </c>
      <c r="H84" s="32">
        <f t="shared" si="1"/>
        <v>23760</v>
      </c>
      <c r="I84" s="37"/>
    </row>
    <row r="85" customHeight="true" spans="1:9">
      <c r="A85" s="32">
        <v>82</v>
      </c>
      <c r="B85" s="30" t="s">
        <v>231</v>
      </c>
      <c r="C85" s="30" t="s">
        <v>232</v>
      </c>
      <c r="D85" s="40" t="s">
        <v>233</v>
      </c>
      <c r="E85" s="30" t="s">
        <v>19</v>
      </c>
      <c r="F85" s="42" t="s">
        <v>14</v>
      </c>
      <c r="G85" s="32">
        <v>2025.6</v>
      </c>
      <c r="H85" s="32">
        <f t="shared" si="1"/>
        <v>23760</v>
      </c>
      <c r="I85" s="33">
        <v>47520</v>
      </c>
    </row>
    <row r="86" customHeight="true" spans="1:9">
      <c r="A86" s="32">
        <v>83</v>
      </c>
      <c r="B86" s="30" t="s">
        <v>234</v>
      </c>
      <c r="C86" s="30" t="s">
        <v>235</v>
      </c>
      <c r="D86" s="39"/>
      <c r="E86" s="30" t="s">
        <v>236</v>
      </c>
      <c r="F86" s="42" t="s">
        <v>14</v>
      </c>
      <c r="G86" s="32">
        <v>2025.6</v>
      </c>
      <c r="H86" s="32">
        <f t="shared" si="1"/>
        <v>23760</v>
      </c>
      <c r="I86" s="37"/>
    </row>
    <row r="87" customHeight="true" spans="1:9">
      <c r="A87" s="32">
        <v>84</v>
      </c>
      <c r="B87" s="30" t="s">
        <v>237</v>
      </c>
      <c r="C87" s="30" t="s">
        <v>238</v>
      </c>
      <c r="D87" s="40" t="s">
        <v>239</v>
      </c>
      <c r="E87" s="30" t="s">
        <v>19</v>
      </c>
      <c r="F87" s="42" t="s">
        <v>14</v>
      </c>
      <c r="G87" s="32">
        <v>2025.6</v>
      </c>
      <c r="H87" s="32">
        <f t="shared" si="1"/>
        <v>23760</v>
      </c>
      <c r="I87" s="33">
        <v>43560</v>
      </c>
    </row>
    <row r="88" customHeight="true" spans="1:9">
      <c r="A88" s="32">
        <v>85</v>
      </c>
      <c r="B88" s="30" t="s">
        <v>240</v>
      </c>
      <c r="C88" s="30" t="s">
        <v>241</v>
      </c>
      <c r="D88" s="39"/>
      <c r="E88" s="30" t="s">
        <v>58</v>
      </c>
      <c r="F88" s="42" t="s">
        <v>59</v>
      </c>
      <c r="G88" s="32">
        <v>2025.6</v>
      </c>
      <c r="H88" s="32">
        <f>1980*10</f>
        <v>19800</v>
      </c>
      <c r="I88" s="37"/>
    </row>
    <row r="89" customHeight="true" spans="1:9">
      <c r="A89" s="32">
        <v>86</v>
      </c>
      <c r="B89" s="30" t="s">
        <v>242</v>
      </c>
      <c r="C89" s="30" t="s">
        <v>243</v>
      </c>
      <c r="D89" s="38" t="s">
        <v>244</v>
      </c>
      <c r="E89" s="30" t="s">
        <v>19</v>
      </c>
      <c r="F89" s="42" t="s">
        <v>14</v>
      </c>
      <c r="G89" s="32">
        <v>2025.6</v>
      </c>
      <c r="H89" s="32">
        <f t="shared" ref="H89:H95" si="2">1980*12</f>
        <v>23760</v>
      </c>
      <c r="I89" s="33">
        <v>118800</v>
      </c>
    </row>
    <row r="90" customHeight="true" spans="1:9">
      <c r="A90" s="32">
        <v>87</v>
      </c>
      <c r="B90" s="30" t="s">
        <v>245</v>
      </c>
      <c r="C90" s="30" t="s">
        <v>246</v>
      </c>
      <c r="D90" s="38"/>
      <c r="E90" s="30" t="s">
        <v>19</v>
      </c>
      <c r="F90" s="42" t="s">
        <v>14</v>
      </c>
      <c r="G90" s="32">
        <v>2025.6</v>
      </c>
      <c r="H90" s="32">
        <f t="shared" si="2"/>
        <v>23760</v>
      </c>
      <c r="I90" s="34"/>
    </row>
    <row r="91" customHeight="true" spans="1:9">
      <c r="A91" s="32">
        <v>88</v>
      </c>
      <c r="B91" s="30" t="s">
        <v>247</v>
      </c>
      <c r="C91" s="30" t="s">
        <v>248</v>
      </c>
      <c r="D91" s="38"/>
      <c r="E91" s="30" t="s">
        <v>19</v>
      </c>
      <c r="F91" s="42" t="s">
        <v>14</v>
      </c>
      <c r="G91" s="32">
        <v>2025.6</v>
      </c>
      <c r="H91" s="32">
        <f t="shared" si="2"/>
        <v>23760</v>
      </c>
      <c r="I91" s="34"/>
    </row>
    <row r="92" customHeight="true" spans="1:9">
      <c r="A92" s="32">
        <v>89</v>
      </c>
      <c r="B92" s="30" t="s">
        <v>249</v>
      </c>
      <c r="C92" s="30" t="s">
        <v>250</v>
      </c>
      <c r="D92" s="38"/>
      <c r="E92" s="30" t="s">
        <v>19</v>
      </c>
      <c r="F92" s="42" t="s">
        <v>14</v>
      </c>
      <c r="G92" s="32">
        <v>2025.6</v>
      </c>
      <c r="H92" s="32">
        <f t="shared" si="2"/>
        <v>23760</v>
      </c>
      <c r="I92" s="34"/>
    </row>
    <row r="93" customHeight="true" spans="1:9">
      <c r="A93" s="32">
        <v>90</v>
      </c>
      <c r="B93" s="30" t="s">
        <v>251</v>
      </c>
      <c r="C93" s="30" t="s">
        <v>252</v>
      </c>
      <c r="D93" s="38"/>
      <c r="E93" s="30" t="s">
        <v>19</v>
      </c>
      <c r="F93" s="42" t="s">
        <v>14</v>
      </c>
      <c r="G93" s="32">
        <v>2025.6</v>
      </c>
      <c r="H93" s="32">
        <f t="shared" si="2"/>
        <v>23760</v>
      </c>
      <c r="I93" s="37"/>
    </row>
    <row r="94" customHeight="true" spans="1:9">
      <c r="A94" s="32">
        <v>91</v>
      </c>
      <c r="B94" s="30" t="s">
        <v>253</v>
      </c>
      <c r="C94" s="30" t="s">
        <v>254</v>
      </c>
      <c r="D94" s="30" t="s">
        <v>255</v>
      </c>
      <c r="E94" s="32" t="s">
        <v>236</v>
      </c>
      <c r="F94" s="42" t="s">
        <v>14</v>
      </c>
      <c r="G94" s="32">
        <v>2025.6</v>
      </c>
      <c r="H94" s="32">
        <f t="shared" si="2"/>
        <v>23760</v>
      </c>
      <c r="I94" s="32">
        <v>23760</v>
      </c>
    </row>
    <row r="95" customHeight="true" spans="1:9">
      <c r="A95" s="32">
        <v>92</v>
      </c>
      <c r="B95" s="30" t="s">
        <v>256</v>
      </c>
      <c r="C95" s="30" t="s">
        <v>257</v>
      </c>
      <c r="D95" s="30" t="s">
        <v>258</v>
      </c>
      <c r="E95" s="32" t="s">
        <v>259</v>
      </c>
      <c r="F95" s="42" t="s">
        <v>14</v>
      </c>
      <c r="G95" s="32">
        <v>2025.6</v>
      </c>
      <c r="H95" s="32">
        <f t="shared" si="2"/>
        <v>23760</v>
      </c>
      <c r="I95" s="32">
        <v>23760</v>
      </c>
    </row>
    <row r="96" customHeight="true" spans="1:9">
      <c r="A96" s="32">
        <v>93</v>
      </c>
      <c r="B96" s="30" t="s">
        <v>260</v>
      </c>
      <c r="C96" s="30" t="s">
        <v>261</v>
      </c>
      <c r="D96" s="35" t="s">
        <v>262</v>
      </c>
      <c r="E96" s="32" t="s">
        <v>196</v>
      </c>
      <c r="F96" s="42" t="s">
        <v>196</v>
      </c>
      <c r="G96" s="32">
        <v>2025.6</v>
      </c>
      <c r="H96" s="32">
        <f>1980*11</f>
        <v>21780</v>
      </c>
      <c r="I96" s="33">
        <v>41580</v>
      </c>
    </row>
    <row r="97" customHeight="true" spans="1:9">
      <c r="A97" s="32">
        <v>94</v>
      </c>
      <c r="B97" s="32" t="s">
        <v>263</v>
      </c>
      <c r="C97" s="30" t="s">
        <v>264</v>
      </c>
      <c r="D97" s="36"/>
      <c r="E97" s="32" t="s">
        <v>58</v>
      </c>
      <c r="F97" s="42" t="s">
        <v>59</v>
      </c>
      <c r="G97" s="32">
        <v>2025.6</v>
      </c>
      <c r="H97" s="32">
        <f>1980*10</f>
        <v>19800</v>
      </c>
      <c r="I97" s="37"/>
    </row>
    <row r="98" customHeight="true" spans="1:9">
      <c r="A98" s="32">
        <v>95</v>
      </c>
      <c r="B98" s="30" t="s">
        <v>265</v>
      </c>
      <c r="C98" s="30" t="s">
        <v>266</v>
      </c>
      <c r="D98" s="30" t="s">
        <v>267</v>
      </c>
      <c r="E98" s="32" t="s">
        <v>268</v>
      </c>
      <c r="F98" s="42" t="s">
        <v>196</v>
      </c>
      <c r="G98" s="32">
        <v>2025.6</v>
      </c>
      <c r="H98" s="32">
        <f>1980*11</f>
        <v>21780</v>
      </c>
      <c r="I98" s="32">
        <v>21780</v>
      </c>
    </row>
    <row r="99" customHeight="true" spans="1:9">
      <c r="A99" s="32">
        <v>96</v>
      </c>
      <c r="B99" s="30" t="s">
        <v>269</v>
      </c>
      <c r="C99" s="30" t="s">
        <v>270</v>
      </c>
      <c r="D99" s="38" t="s">
        <v>271</v>
      </c>
      <c r="E99" s="30" t="s">
        <v>272</v>
      </c>
      <c r="F99" s="42" t="s">
        <v>59</v>
      </c>
      <c r="G99" s="32">
        <v>2025.6</v>
      </c>
      <c r="H99" s="32">
        <f t="shared" ref="H99:H115" si="3">1980*10</f>
        <v>19800</v>
      </c>
      <c r="I99" s="32">
        <v>19800</v>
      </c>
    </row>
    <row r="100" customHeight="true" spans="1:9">
      <c r="A100" s="32">
        <v>97</v>
      </c>
      <c r="B100" s="32" t="s">
        <v>273</v>
      </c>
      <c r="C100" s="32" t="s">
        <v>274</v>
      </c>
      <c r="D100" s="35" t="s">
        <v>275</v>
      </c>
      <c r="E100" s="32" t="s">
        <v>162</v>
      </c>
      <c r="F100" s="42" t="s">
        <v>59</v>
      </c>
      <c r="G100" s="32">
        <v>2025.6</v>
      </c>
      <c r="H100" s="32">
        <f t="shared" si="3"/>
        <v>19800</v>
      </c>
      <c r="I100" s="33">
        <v>39600</v>
      </c>
    </row>
    <row r="101" customHeight="true" spans="1:9">
      <c r="A101" s="32">
        <v>98</v>
      </c>
      <c r="B101" s="32" t="s">
        <v>276</v>
      </c>
      <c r="C101" s="32" t="s">
        <v>277</v>
      </c>
      <c r="D101" s="36"/>
      <c r="E101" s="32" t="s">
        <v>278</v>
      </c>
      <c r="F101" s="42" t="s">
        <v>59</v>
      </c>
      <c r="G101" s="32">
        <v>2025.6</v>
      </c>
      <c r="H101" s="32">
        <f t="shared" si="3"/>
        <v>19800</v>
      </c>
      <c r="I101" s="37"/>
    </row>
    <row r="102" customHeight="true" spans="1:9">
      <c r="A102" s="32">
        <v>99</v>
      </c>
      <c r="B102" s="30" t="s">
        <v>279</v>
      </c>
      <c r="C102" s="30" t="s">
        <v>280</v>
      </c>
      <c r="D102" s="40" t="s">
        <v>281</v>
      </c>
      <c r="E102" s="32" t="s">
        <v>210</v>
      </c>
      <c r="F102" s="42" t="s">
        <v>59</v>
      </c>
      <c r="G102" s="32">
        <v>2025.6</v>
      </c>
      <c r="H102" s="32">
        <f t="shared" si="3"/>
        <v>19800</v>
      </c>
      <c r="I102" s="33">
        <v>39600</v>
      </c>
    </row>
    <row r="103" customHeight="true" spans="1:9">
      <c r="A103" s="32">
        <v>100</v>
      </c>
      <c r="B103" s="30" t="s">
        <v>282</v>
      </c>
      <c r="C103" s="30" t="s">
        <v>280</v>
      </c>
      <c r="D103" s="39"/>
      <c r="E103" s="32" t="s">
        <v>210</v>
      </c>
      <c r="F103" s="42" t="s">
        <v>59</v>
      </c>
      <c r="G103" s="32">
        <v>2025.6</v>
      </c>
      <c r="H103" s="32">
        <f t="shared" si="3"/>
        <v>19800</v>
      </c>
      <c r="I103" s="37"/>
    </row>
    <row r="104" customHeight="true" spans="1:9">
      <c r="A104" s="32">
        <v>101</v>
      </c>
      <c r="B104" s="30" t="s">
        <v>283</v>
      </c>
      <c r="C104" s="30" t="s">
        <v>284</v>
      </c>
      <c r="D104" s="30" t="s">
        <v>285</v>
      </c>
      <c r="E104" s="32" t="s">
        <v>210</v>
      </c>
      <c r="F104" s="42" t="s">
        <v>59</v>
      </c>
      <c r="G104" s="32">
        <v>2025.6</v>
      </c>
      <c r="H104" s="32">
        <f t="shared" si="3"/>
        <v>19800</v>
      </c>
      <c r="I104" s="32">
        <v>19800</v>
      </c>
    </row>
    <row r="105" customHeight="true" spans="1:9">
      <c r="A105" s="32">
        <v>102</v>
      </c>
      <c r="B105" s="30" t="s">
        <v>286</v>
      </c>
      <c r="C105" s="30" t="s">
        <v>287</v>
      </c>
      <c r="D105" s="38" t="s">
        <v>288</v>
      </c>
      <c r="E105" s="32" t="s">
        <v>210</v>
      </c>
      <c r="F105" s="42" t="s">
        <v>59</v>
      </c>
      <c r="G105" s="32">
        <v>2025.6</v>
      </c>
      <c r="H105" s="32">
        <f t="shared" si="3"/>
        <v>19800</v>
      </c>
      <c r="I105" s="32">
        <v>19800</v>
      </c>
    </row>
    <row r="106" customHeight="true" spans="1:9">
      <c r="A106" s="32">
        <v>103</v>
      </c>
      <c r="B106" s="30" t="s">
        <v>289</v>
      </c>
      <c r="C106" s="30" t="s">
        <v>290</v>
      </c>
      <c r="D106" s="38" t="s">
        <v>291</v>
      </c>
      <c r="E106" s="32" t="s">
        <v>210</v>
      </c>
      <c r="F106" s="42" t="s">
        <v>59</v>
      </c>
      <c r="G106" s="32">
        <v>2025.6</v>
      </c>
      <c r="H106" s="32">
        <f t="shared" si="3"/>
        <v>19800</v>
      </c>
      <c r="I106" s="32">
        <v>19800</v>
      </c>
    </row>
    <row r="107" customHeight="true" spans="1:9">
      <c r="A107" s="32">
        <v>104</v>
      </c>
      <c r="B107" s="30" t="s">
        <v>292</v>
      </c>
      <c r="C107" s="30" t="s">
        <v>189</v>
      </c>
      <c r="D107" s="40" t="s">
        <v>293</v>
      </c>
      <c r="E107" s="32" t="s">
        <v>210</v>
      </c>
      <c r="F107" s="42" t="s">
        <v>59</v>
      </c>
      <c r="G107" s="32">
        <v>2025.6</v>
      </c>
      <c r="H107" s="32">
        <f t="shared" si="3"/>
        <v>19800</v>
      </c>
      <c r="I107" s="33">
        <v>39600</v>
      </c>
    </row>
    <row r="108" customHeight="true" spans="1:9">
      <c r="A108" s="32">
        <v>105</v>
      </c>
      <c r="B108" s="30" t="s">
        <v>294</v>
      </c>
      <c r="C108" s="30" t="s">
        <v>295</v>
      </c>
      <c r="D108" s="39"/>
      <c r="E108" s="32" t="s">
        <v>58</v>
      </c>
      <c r="F108" s="42" t="s">
        <v>59</v>
      </c>
      <c r="G108" s="32">
        <v>2025.6</v>
      </c>
      <c r="H108" s="32">
        <f t="shared" si="3"/>
        <v>19800</v>
      </c>
      <c r="I108" s="37"/>
    </row>
    <row r="109" customHeight="true" spans="1:9">
      <c r="A109" s="32">
        <v>106</v>
      </c>
      <c r="B109" s="30" t="s">
        <v>296</v>
      </c>
      <c r="C109" s="30" t="s">
        <v>297</v>
      </c>
      <c r="D109" s="40" t="s">
        <v>298</v>
      </c>
      <c r="E109" s="32" t="s">
        <v>210</v>
      </c>
      <c r="F109" s="42" t="s">
        <v>59</v>
      </c>
      <c r="G109" s="32">
        <v>2025.6</v>
      </c>
      <c r="H109" s="32">
        <f t="shared" si="3"/>
        <v>19800</v>
      </c>
      <c r="I109" s="33">
        <v>39600</v>
      </c>
    </row>
    <row r="110" customHeight="true" spans="1:9">
      <c r="A110" s="32">
        <v>107</v>
      </c>
      <c r="B110" s="30" t="s">
        <v>299</v>
      </c>
      <c r="C110" s="30" t="s">
        <v>300</v>
      </c>
      <c r="D110" s="39"/>
      <c r="E110" s="32" t="s">
        <v>210</v>
      </c>
      <c r="F110" s="42" t="s">
        <v>59</v>
      </c>
      <c r="G110" s="32">
        <v>2025.6</v>
      </c>
      <c r="H110" s="32">
        <f t="shared" si="3"/>
        <v>19800</v>
      </c>
      <c r="I110" s="37"/>
    </row>
    <row r="111" customHeight="true" spans="1:9">
      <c r="A111" s="32">
        <v>108</v>
      </c>
      <c r="B111" s="30" t="s">
        <v>301</v>
      </c>
      <c r="C111" s="30" t="s">
        <v>302</v>
      </c>
      <c r="D111" s="38" t="s">
        <v>303</v>
      </c>
      <c r="E111" s="32" t="s">
        <v>210</v>
      </c>
      <c r="F111" s="42" t="s">
        <v>59</v>
      </c>
      <c r="G111" s="32">
        <v>2025.6</v>
      </c>
      <c r="H111" s="32">
        <f t="shared" si="3"/>
        <v>19800</v>
      </c>
      <c r="I111" s="32">
        <v>19800</v>
      </c>
    </row>
    <row r="112" customHeight="true" spans="1:9">
      <c r="A112" s="32">
        <v>109</v>
      </c>
      <c r="B112" s="30" t="s">
        <v>304</v>
      </c>
      <c r="C112" s="30" t="s">
        <v>305</v>
      </c>
      <c r="D112" s="40" t="s">
        <v>306</v>
      </c>
      <c r="E112" s="32" t="s">
        <v>192</v>
      </c>
      <c r="F112" s="42" t="s">
        <v>59</v>
      </c>
      <c r="G112" s="32">
        <v>2025.6</v>
      </c>
      <c r="H112" s="32">
        <f t="shared" si="3"/>
        <v>19800</v>
      </c>
      <c r="I112" s="33">
        <v>59400</v>
      </c>
    </row>
    <row r="113" customHeight="true" spans="1:9">
      <c r="A113" s="32">
        <v>110</v>
      </c>
      <c r="B113" s="30" t="s">
        <v>307</v>
      </c>
      <c r="C113" s="30" t="s">
        <v>308</v>
      </c>
      <c r="D113" s="41"/>
      <c r="E113" s="32" t="s">
        <v>192</v>
      </c>
      <c r="F113" s="42" t="s">
        <v>59</v>
      </c>
      <c r="G113" s="32">
        <v>2025.6</v>
      </c>
      <c r="H113" s="32">
        <f t="shared" si="3"/>
        <v>19800</v>
      </c>
      <c r="I113" s="34"/>
    </row>
    <row r="114" customHeight="true" spans="1:9">
      <c r="A114" s="32">
        <v>111</v>
      </c>
      <c r="B114" s="30" t="s">
        <v>309</v>
      </c>
      <c r="C114" s="30" t="s">
        <v>310</v>
      </c>
      <c r="D114" s="39"/>
      <c r="E114" s="32" t="s">
        <v>192</v>
      </c>
      <c r="F114" s="42" t="s">
        <v>59</v>
      </c>
      <c r="G114" s="32">
        <v>2025.6</v>
      </c>
      <c r="H114" s="32">
        <f t="shared" si="3"/>
        <v>19800</v>
      </c>
      <c r="I114" s="37"/>
    </row>
    <row r="115" customHeight="true" spans="1:9">
      <c r="A115" s="32">
        <v>112</v>
      </c>
      <c r="B115" s="32" t="s">
        <v>311</v>
      </c>
      <c r="C115" s="32" t="s">
        <v>128</v>
      </c>
      <c r="D115" s="38" t="s">
        <v>312</v>
      </c>
      <c r="E115" s="30" t="s">
        <v>58</v>
      </c>
      <c r="F115" s="42" t="s">
        <v>59</v>
      </c>
      <c r="G115" s="32">
        <v>2025.6</v>
      </c>
      <c r="H115" s="32">
        <f t="shared" si="3"/>
        <v>19800</v>
      </c>
      <c r="I115" s="32">
        <v>19800</v>
      </c>
    </row>
    <row r="116" customHeight="true" spans="1:9">
      <c r="A116" s="32">
        <v>113</v>
      </c>
      <c r="B116" s="32" t="s">
        <v>313</v>
      </c>
      <c r="C116" s="32" t="s">
        <v>314</v>
      </c>
      <c r="D116" s="38" t="s">
        <v>315</v>
      </c>
      <c r="E116" s="32" t="s">
        <v>316</v>
      </c>
      <c r="F116" s="42" t="s">
        <v>316</v>
      </c>
      <c r="G116" s="32">
        <v>2025.6</v>
      </c>
      <c r="H116" s="32">
        <f>1980*9</f>
        <v>17820</v>
      </c>
      <c r="I116" s="37">
        <v>17820</v>
      </c>
    </row>
    <row r="117" customHeight="true" spans="1:9">
      <c r="A117" s="32">
        <v>114</v>
      </c>
      <c r="B117" s="30" t="s">
        <v>317</v>
      </c>
      <c r="C117" s="30" t="s">
        <v>318</v>
      </c>
      <c r="D117" s="32" t="s">
        <v>319</v>
      </c>
      <c r="E117" s="32" t="s">
        <v>320</v>
      </c>
      <c r="F117" s="42" t="s">
        <v>316</v>
      </c>
      <c r="G117" s="32">
        <v>2025.6</v>
      </c>
      <c r="H117" s="32">
        <v>16830</v>
      </c>
      <c r="I117" s="33">
        <v>16830</v>
      </c>
    </row>
    <row r="118" customHeight="true" spans="1:9">
      <c r="A118" s="43" t="s">
        <v>321</v>
      </c>
      <c r="B118" s="43"/>
      <c r="C118" s="43"/>
      <c r="D118" s="43"/>
      <c r="E118" s="43"/>
      <c r="F118" s="43"/>
      <c r="G118" s="43"/>
      <c r="H118" s="43"/>
      <c r="I118" s="43"/>
    </row>
  </sheetData>
  <mergeCells count="62">
    <mergeCell ref="A1:I1"/>
    <mergeCell ref="A118:I118"/>
    <mergeCell ref="D4:D9"/>
    <mergeCell ref="D10:D11"/>
    <mergeCell ref="D17:D18"/>
    <mergeCell ref="D19:D21"/>
    <mergeCell ref="D22:D24"/>
    <mergeCell ref="D29:D30"/>
    <mergeCell ref="D31:D32"/>
    <mergeCell ref="D33:D34"/>
    <mergeCell ref="D37:D38"/>
    <mergeCell ref="D40:D42"/>
    <mergeCell ref="D44:D45"/>
    <mergeCell ref="D49:D51"/>
    <mergeCell ref="D55:D57"/>
    <mergeCell ref="D58:D67"/>
    <mergeCell ref="D68:D70"/>
    <mergeCell ref="D71:D72"/>
    <mergeCell ref="D73:D74"/>
    <mergeCell ref="D75:D76"/>
    <mergeCell ref="D77:D78"/>
    <mergeCell ref="D79:D81"/>
    <mergeCell ref="D82:D84"/>
    <mergeCell ref="D85:D86"/>
    <mergeCell ref="D87:D88"/>
    <mergeCell ref="D89:D93"/>
    <mergeCell ref="D96:D97"/>
    <mergeCell ref="D100:D101"/>
    <mergeCell ref="D102:D103"/>
    <mergeCell ref="D107:D108"/>
    <mergeCell ref="D109:D110"/>
    <mergeCell ref="D112:D114"/>
    <mergeCell ref="I4:I9"/>
    <mergeCell ref="I10:I11"/>
    <mergeCell ref="I17:I18"/>
    <mergeCell ref="I19:I21"/>
    <mergeCell ref="I22:I24"/>
    <mergeCell ref="I29:I30"/>
    <mergeCell ref="I31:I32"/>
    <mergeCell ref="I33:I34"/>
    <mergeCell ref="I37:I38"/>
    <mergeCell ref="I40:I42"/>
    <mergeCell ref="I44:I45"/>
    <mergeCell ref="I49:I51"/>
    <mergeCell ref="I55:I57"/>
    <mergeCell ref="I58:I67"/>
    <mergeCell ref="I68:I70"/>
    <mergeCell ref="I71:I72"/>
    <mergeCell ref="I73:I74"/>
    <mergeCell ref="I75:I76"/>
    <mergeCell ref="I77:I78"/>
    <mergeCell ref="I79:I81"/>
    <mergeCell ref="I82:I84"/>
    <mergeCell ref="I85:I86"/>
    <mergeCell ref="I87:I88"/>
    <mergeCell ref="I89:I93"/>
    <mergeCell ref="I96:I97"/>
    <mergeCell ref="I100:I101"/>
    <mergeCell ref="I102:I103"/>
    <mergeCell ref="I107:I108"/>
    <mergeCell ref="I109:I110"/>
    <mergeCell ref="I112:I114"/>
  </mergeCells>
  <conditionalFormatting sqref="D71">
    <cfRule type="duplicateValues" dxfId="0" priority="15"/>
  </conditionalFormatting>
  <conditionalFormatting sqref="D79">
    <cfRule type="duplicateValues" dxfId="0" priority="11"/>
  </conditionalFormatting>
  <conditionalFormatting sqref="D1:D4">
    <cfRule type="duplicateValues" dxfId="0" priority="1"/>
    <cfRule type="duplicateValues" dxfId="0" priority="5"/>
  </conditionalFormatting>
  <conditionalFormatting sqref="D10:D40">
    <cfRule type="duplicateValues" dxfId="0" priority="3"/>
  </conditionalFormatting>
  <conditionalFormatting sqref="D10:D19">
    <cfRule type="duplicateValues" dxfId="0" priority="6"/>
  </conditionalFormatting>
  <conditionalFormatting sqref="D22:D40">
    <cfRule type="duplicateValues" dxfId="0" priority="7"/>
  </conditionalFormatting>
  <conditionalFormatting sqref="D43:D116">
    <cfRule type="duplicateValues" dxfId="0" priority="2"/>
  </conditionalFormatting>
  <conditionalFormatting sqref="D43:D68">
    <cfRule type="duplicateValues" dxfId="0" priority="8"/>
  </conditionalFormatting>
  <conditionalFormatting sqref="D73:D77">
    <cfRule type="duplicateValues" dxfId="0" priority="14"/>
  </conditionalFormatting>
  <conditionalFormatting sqref="D82:D87">
    <cfRule type="duplicateValues" dxfId="0" priority="12"/>
  </conditionalFormatting>
  <conditionalFormatting sqref="D89:D107">
    <cfRule type="duplicateValues" dxfId="0" priority="13"/>
  </conditionalFormatting>
  <conditionalFormatting sqref="D109:D116">
    <cfRule type="duplicateValues" dxfId="0" priority="9"/>
  </conditionalFormatting>
  <conditionalFormatting sqref="D118:D65537">
    <cfRule type="duplicateValues" dxfId="0" priority="4"/>
  </conditionalFormatting>
  <conditionalFormatting sqref="D119:D65537">
    <cfRule type="duplicateValues" dxfId="0" priority="10"/>
  </conditionalFormatting>
  <dataValidations count="1">
    <dataValidation allowBlank="1" showInputMessage="1" showErrorMessage="1" sqref="D3 D4 D5 D11 D13 D14 D15 D16 D17 D18 D19 D22 D23 D24 D25 D26 D27 D28 D29 D30 D32 D33 D34 D36 D37 D38 D40 D43"/>
  </dataValidations>
  <pageMargins left="0.751294958309864" right="0.751294958309864" top="0.786707251090703" bottom="0.668666447241475" header="0.499937478012926" footer="0.43258479261022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2"/>
  <sheetViews>
    <sheetView tabSelected="1" topLeftCell="A4" workbookViewId="0">
      <selection activeCell="D4" sqref="D$1:D$1048576"/>
    </sheetView>
  </sheetViews>
  <sheetFormatPr defaultColWidth="9" defaultRowHeight="15" customHeight="true"/>
  <cols>
    <col min="1" max="1" width="3.75" style="2" customWidth="true"/>
    <col min="2" max="2" width="5.875" style="2" customWidth="true"/>
    <col min="3" max="3" width="16.5" style="2" customWidth="true"/>
    <col min="4" max="4" width="14.625" style="1" customWidth="true"/>
    <col min="5" max="5" width="8.25" style="2" customWidth="true"/>
    <col min="6" max="6" width="7" style="2" customWidth="true"/>
    <col min="7" max="7" width="6.875" style="2" customWidth="true"/>
    <col min="8" max="8" width="8" style="2" customWidth="true"/>
    <col min="9" max="9" width="9" style="2"/>
    <col min="10" max="11" width="7.75" style="2" customWidth="true"/>
    <col min="12" max="12" width="7" style="2" customWidth="true"/>
    <col min="13" max="13" width="10.5" style="2" customWidth="true"/>
    <col min="14" max="14" width="9.125" style="2" customWidth="true"/>
    <col min="15" max="15" width="6.875" style="2" customWidth="true"/>
    <col min="16" max="16" width="7.625" style="2" customWidth="true"/>
    <col min="17" max="17" width="10.5" style="2" customWidth="true"/>
    <col min="18" max="18" width="9" style="2"/>
    <col min="19" max="19" width="29" style="2" customWidth="true"/>
    <col min="20" max="16384" width="9" style="2"/>
  </cols>
  <sheetData>
    <row r="1" ht="34" customHeight="true" spans="1:17">
      <c r="A1" s="3" t="s">
        <v>322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6"/>
      <c r="Q1" s="16"/>
    </row>
    <row r="2" ht="21" customHeight="true" spans="15:15">
      <c r="O2" s="2" t="s">
        <v>1</v>
      </c>
    </row>
    <row r="3" s="1" customFormat="true" ht="27" customHeight="true" spans="1:15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7" t="s">
        <v>323</v>
      </c>
      <c r="G3" s="7" t="s">
        <v>324</v>
      </c>
      <c r="H3" s="8" t="s">
        <v>325</v>
      </c>
      <c r="I3" s="8" t="s">
        <v>326</v>
      </c>
      <c r="J3" s="8" t="s">
        <v>327</v>
      </c>
      <c r="K3" s="8" t="s">
        <v>328</v>
      </c>
      <c r="L3" s="15" t="s">
        <v>329</v>
      </c>
      <c r="M3" s="17"/>
      <c r="N3" s="8" t="s">
        <v>9</v>
      </c>
      <c r="O3" s="8" t="s">
        <v>10</v>
      </c>
    </row>
    <row r="4" customHeight="true" spans="1:15">
      <c r="A4" s="9">
        <v>1</v>
      </c>
      <c r="B4" s="9" t="s">
        <v>11</v>
      </c>
      <c r="C4" s="9" t="s">
        <v>330</v>
      </c>
      <c r="D4" s="7" t="s">
        <v>13</v>
      </c>
      <c r="E4" s="9">
        <v>2021.12</v>
      </c>
      <c r="F4" s="13" t="s">
        <v>14</v>
      </c>
      <c r="G4" s="9">
        <v>2024.11</v>
      </c>
      <c r="H4" s="9">
        <f>658.08*5</f>
        <v>3290.4</v>
      </c>
      <c r="I4" s="9">
        <f>290.91*5</f>
        <v>1454.55</v>
      </c>
      <c r="J4" s="9">
        <f>28.79*5</f>
        <v>143.95</v>
      </c>
      <c r="K4" s="9">
        <f>9.46*5</f>
        <v>47.3</v>
      </c>
      <c r="L4" s="9">
        <f>43.48*6</f>
        <v>260.88</v>
      </c>
      <c r="M4" s="9" t="s">
        <v>331</v>
      </c>
      <c r="N4" s="9">
        <v>5197.08</v>
      </c>
      <c r="O4" s="18">
        <v>53497.68</v>
      </c>
    </row>
    <row r="5" customHeight="true" spans="1:15">
      <c r="A5" s="9">
        <v>2</v>
      </c>
      <c r="B5" s="9" t="s">
        <v>15</v>
      </c>
      <c r="C5" s="9" t="s">
        <v>332</v>
      </c>
      <c r="D5" s="7"/>
      <c r="E5" s="9">
        <v>2022.05</v>
      </c>
      <c r="F5" s="13" t="s">
        <v>14</v>
      </c>
      <c r="G5" s="9">
        <v>2025.4</v>
      </c>
      <c r="H5" s="9">
        <f>658.08*10</f>
        <v>6580.8</v>
      </c>
      <c r="I5" s="9">
        <f>290.91*10</f>
        <v>2909.1</v>
      </c>
      <c r="J5" s="9">
        <f>28.79*10</f>
        <v>287.9</v>
      </c>
      <c r="K5" s="9">
        <f>9.46*10</f>
        <v>94.6</v>
      </c>
      <c r="L5" s="9">
        <f>43.48*6</f>
        <v>260.88</v>
      </c>
      <c r="M5" s="9" t="s">
        <v>331</v>
      </c>
      <c r="N5" s="9">
        <v>10133.28</v>
      </c>
      <c r="O5" s="19"/>
    </row>
    <row r="6" customHeight="true" spans="1:15">
      <c r="A6" s="9">
        <v>3</v>
      </c>
      <c r="B6" s="7" t="s">
        <v>17</v>
      </c>
      <c r="C6" s="7" t="s">
        <v>333</v>
      </c>
      <c r="D6" s="7"/>
      <c r="E6" s="7" t="s">
        <v>19</v>
      </c>
      <c r="F6" s="13" t="s">
        <v>14</v>
      </c>
      <c r="G6" s="9">
        <v>2025.6</v>
      </c>
      <c r="H6" s="9">
        <f>658.08*12</f>
        <v>7896.96</v>
      </c>
      <c r="I6" s="9">
        <f>290.91*12</f>
        <v>3490.92</v>
      </c>
      <c r="J6" s="9">
        <f>28.79*12</f>
        <v>345.48</v>
      </c>
      <c r="K6" s="9">
        <f>9.46*12</f>
        <v>113.52</v>
      </c>
      <c r="L6" s="9">
        <f>43.48*3</f>
        <v>130.44</v>
      </c>
      <c r="M6" s="9" t="s">
        <v>334</v>
      </c>
      <c r="N6" s="9">
        <v>11977.32</v>
      </c>
      <c r="O6" s="19"/>
    </row>
    <row r="7" customHeight="true" spans="1:15">
      <c r="A7" s="9">
        <v>4</v>
      </c>
      <c r="B7" s="7" t="s">
        <v>20</v>
      </c>
      <c r="C7" s="7" t="s">
        <v>335</v>
      </c>
      <c r="D7" s="7"/>
      <c r="E7" s="7" t="s">
        <v>19</v>
      </c>
      <c r="F7" s="13" t="s">
        <v>14</v>
      </c>
      <c r="G7" s="9">
        <v>2025.6</v>
      </c>
      <c r="H7" s="9">
        <f>658.08*12</f>
        <v>7896.96</v>
      </c>
      <c r="I7" s="9">
        <f>290.91*12</f>
        <v>3490.92</v>
      </c>
      <c r="J7" s="9">
        <f>28.79*12</f>
        <v>345.48</v>
      </c>
      <c r="K7" s="9">
        <f>9.46*12</f>
        <v>113.52</v>
      </c>
      <c r="L7" s="9">
        <f>43.48*3</f>
        <v>130.44</v>
      </c>
      <c r="M7" s="9" t="s">
        <v>334</v>
      </c>
      <c r="N7" s="9">
        <v>11977.32</v>
      </c>
      <c r="O7" s="19"/>
    </row>
    <row r="8" customHeight="true" spans="1:15">
      <c r="A8" s="9">
        <v>5</v>
      </c>
      <c r="B8" s="7" t="s">
        <v>22</v>
      </c>
      <c r="C8" s="7" t="s">
        <v>336</v>
      </c>
      <c r="D8" s="7"/>
      <c r="E8" s="7" t="s">
        <v>19</v>
      </c>
      <c r="F8" s="13" t="s">
        <v>14</v>
      </c>
      <c r="G8" s="9">
        <v>2025.6</v>
      </c>
      <c r="H8" s="9">
        <f>658.08*12</f>
        <v>7896.96</v>
      </c>
      <c r="I8" s="9">
        <f>290.91*12</f>
        <v>3490.92</v>
      </c>
      <c r="J8" s="9">
        <f>28.79*12</f>
        <v>345.48</v>
      </c>
      <c r="K8" s="9">
        <f>9.46*12</f>
        <v>113.52</v>
      </c>
      <c r="L8" s="9">
        <f>43.48*3</f>
        <v>130.44</v>
      </c>
      <c r="M8" s="9" t="s">
        <v>334</v>
      </c>
      <c r="N8" s="9">
        <v>11977.32</v>
      </c>
      <c r="O8" s="19"/>
    </row>
    <row r="9" customHeight="true" spans="1:15">
      <c r="A9" s="9">
        <v>6</v>
      </c>
      <c r="B9" s="7" t="s">
        <v>337</v>
      </c>
      <c r="C9" s="7" t="s">
        <v>338</v>
      </c>
      <c r="D9" s="7"/>
      <c r="E9" s="7" t="s">
        <v>19</v>
      </c>
      <c r="F9" s="14" t="s">
        <v>339</v>
      </c>
      <c r="G9" s="14" t="s">
        <v>339</v>
      </c>
      <c r="H9" s="14" t="s">
        <v>339</v>
      </c>
      <c r="I9" s="14" t="s">
        <v>339</v>
      </c>
      <c r="J9" s="14" t="s">
        <v>339</v>
      </c>
      <c r="K9" s="14" t="s">
        <v>339</v>
      </c>
      <c r="L9" s="9">
        <f>43.48*3</f>
        <v>130.44</v>
      </c>
      <c r="M9" s="9" t="s">
        <v>334</v>
      </c>
      <c r="N9" s="9">
        <f>SUM(L9:M9)</f>
        <v>130.44</v>
      </c>
      <c r="O9" s="19"/>
    </row>
    <row r="10" customHeight="true" spans="1:15">
      <c r="A10" s="9">
        <v>7</v>
      </c>
      <c r="B10" s="7" t="s">
        <v>24</v>
      </c>
      <c r="C10" s="7" t="s">
        <v>340</v>
      </c>
      <c r="D10" s="7"/>
      <c r="E10" s="7" t="s">
        <v>19</v>
      </c>
      <c r="F10" s="13" t="s">
        <v>14</v>
      </c>
      <c r="G10" s="9">
        <v>2024.8</v>
      </c>
      <c r="H10" s="9">
        <f>658.08*2</f>
        <v>1316.16</v>
      </c>
      <c r="I10" s="9">
        <f>290.91*2</f>
        <v>581.82</v>
      </c>
      <c r="J10" s="9">
        <f>28.79*2</f>
        <v>57.58</v>
      </c>
      <c r="K10" s="9">
        <f>9.46*2</f>
        <v>18.92</v>
      </c>
      <c r="L10" s="9">
        <f>43.48*3</f>
        <v>130.44</v>
      </c>
      <c r="M10" s="9" t="s">
        <v>334</v>
      </c>
      <c r="N10" s="9">
        <v>2104.92</v>
      </c>
      <c r="O10" s="19"/>
    </row>
    <row r="11" customHeight="true" spans="1:15">
      <c r="A11" s="9">
        <v>8</v>
      </c>
      <c r="B11" s="9" t="s">
        <v>341</v>
      </c>
      <c r="C11" s="9" t="s">
        <v>342</v>
      </c>
      <c r="D11" s="10" t="s">
        <v>28</v>
      </c>
      <c r="E11" s="9">
        <v>2021.12</v>
      </c>
      <c r="F11" s="14" t="s">
        <v>339</v>
      </c>
      <c r="G11" s="14" t="s">
        <v>339</v>
      </c>
      <c r="H11" s="14" t="s">
        <v>339</v>
      </c>
      <c r="I11" s="14" t="s">
        <v>339</v>
      </c>
      <c r="J11" s="14" t="s">
        <v>339</v>
      </c>
      <c r="K11" s="14" t="s">
        <v>339</v>
      </c>
      <c r="L11" s="9">
        <v>43.48</v>
      </c>
      <c r="M11" s="9" t="s">
        <v>343</v>
      </c>
      <c r="N11" s="9">
        <f>SUM(L11:M11)</f>
        <v>43.48</v>
      </c>
      <c r="O11" s="9">
        <v>22023.64</v>
      </c>
    </row>
    <row r="12" customHeight="true" spans="1:15">
      <c r="A12" s="9">
        <v>9</v>
      </c>
      <c r="B12" s="9" t="s">
        <v>26</v>
      </c>
      <c r="C12" s="9" t="s">
        <v>344</v>
      </c>
      <c r="D12" s="10"/>
      <c r="E12" s="9">
        <v>2022.05</v>
      </c>
      <c r="F12" s="13" t="s">
        <v>14</v>
      </c>
      <c r="G12" s="9">
        <v>2025.4</v>
      </c>
      <c r="H12" s="9">
        <f>658.08*10</f>
        <v>6580.8</v>
      </c>
      <c r="I12" s="9">
        <f>290.91*10</f>
        <v>2909.1</v>
      </c>
      <c r="J12" s="9">
        <f>28.79*10</f>
        <v>287.9</v>
      </c>
      <c r="K12" s="9">
        <f>9.46*10</f>
        <v>94.6</v>
      </c>
      <c r="L12" s="9">
        <f>43.48*6</f>
        <v>260.88</v>
      </c>
      <c r="M12" s="9" t="s">
        <v>331</v>
      </c>
      <c r="N12" s="9">
        <v>10133.28</v>
      </c>
      <c r="O12" s="9"/>
    </row>
    <row r="13" customHeight="true" spans="1:15">
      <c r="A13" s="9">
        <v>10</v>
      </c>
      <c r="B13" s="9" t="s">
        <v>29</v>
      </c>
      <c r="C13" s="9" t="s">
        <v>335</v>
      </c>
      <c r="D13" s="11"/>
      <c r="E13" s="9" t="s">
        <v>31</v>
      </c>
      <c r="F13" s="13" t="s">
        <v>14</v>
      </c>
      <c r="G13" s="9">
        <v>2025.6</v>
      </c>
      <c r="H13" s="9">
        <f>658.08*12</f>
        <v>7896.96</v>
      </c>
      <c r="I13" s="9">
        <f>290.91*12</f>
        <v>3490.92</v>
      </c>
      <c r="J13" s="9">
        <f>28.79*12</f>
        <v>345.48</v>
      </c>
      <c r="K13" s="9">
        <f>9.46*12</f>
        <v>113.52</v>
      </c>
      <c r="L13" s="14" t="s">
        <v>339</v>
      </c>
      <c r="M13" s="14" t="s">
        <v>339</v>
      </c>
      <c r="N13" s="9">
        <v>11846.88</v>
      </c>
      <c r="O13" s="9"/>
    </row>
    <row r="14" ht="30" customHeight="true" spans="1:15">
      <c r="A14" s="9">
        <v>11</v>
      </c>
      <c r="B14" s="9" t="s">
        <v>32</v>
      </c>
      <c r="C14" s="9" t="s">
        <v>345</v>
      </c>
      <c r="D14" s="7" t="s">
        <v>34</v>
      </c>
      <c r="E14" s="9">
        <v>2021.12</v>
      </c>
      <c r="F14" s="13" t="s">
        <v>14</v>
      </c>
      <c r="G14" s="9">
        <v>2024.11</v>
      </c>
      <c r="H14" s="9">
        <f>658.08*5</f>
        <v>3290.4</v>
      </c>
      <c r="I14" s="9">
        <f>290.91*5</f>
        <v>1454.55</v>
      </c>
      <c r="J14" s="9">
        <f>28.79*5</f>
        <v>143.95</v>
      </c>
      <c r="K14" s="9">
        <f>9.46*5</f>
        <v>47.3</v>
      </c>
      <c r="L14" s="9">
        <f t="shared" ref="L14:L19" si="0">43.48*6</f>
        <v>260.88</v>
      </c>
      <c r="M14" s="9" t="s">
        <v>331</v>
      </c>
      <c r="N14" s="9">
        <v>5197.08</v>
      </c>
      <c r="O14" s="9">
        <v>5197.08</v>
      </c>
    </row>
    <row r="15" ht="31" customHeight="true" spans="1:15">
      <c r="A15" s="9">
        <v>12</v>
      </c>
      <c r="B15" s="9" t="s">
        <v>35</v>
      </c>
      <c r="C15" s="9" t="s">
        <v>346</v>
      </c>
      <c r="D15" s="7" t="s">
        <v>37</v>
      </c>
      <c r="E15" s="9">
        <v>2021.12</v>
      </c>
      <c r="F15" s="13" t="s">
        <v>14</v>
      </c>
      <c r="G15" s="9">
        <v>2024.11</v>
      </c>
      <c r="H15" s="9">
        <f>658.08*5</f>
        <v>3290.4</v>
      </c>
      <c r="I15" s="9">
        <f>290.91*5</f>
        <v>1454.55</v>
      </c>
      <c r="J15" s="9">
        <f>28.79*5</f>
        <v>143.95</v>
      </c>
      <c r="K15" s="9">
        <f>9.46*5</f>
        <v>47.3</v>
      </c>
      <c r="L15" s="9">
        <f t="shared" si="0"/>
        <v>260.88</v>
      </c>
      <c r="M15" s="9" t="s">
        <v>331</v>
      </c>
      <c r="N15" s="9">
        <v>5197.08</v>
      </c>
      <c r="O15" s="9">
        <v>5197.08</v>
      </c>
    </row>
    <row r="16" customHeight="true" spans="1:15">
      <c r="A16" s="9">
        <v>13</v>
      </c>
      <c r="B16" s="9" t="s">
        <v>38</v>
      </c>
      <c r="C16" s="9" t="s">
        <v>335</v>
      </c>
      <c r="D16" s="7" t="s">
        <v>39</v>
      </c>
      <c r="E16" s="9">
        <v>2022.05</v>
      </c>
      <c r="F16" s="13" t="s">
        <v>14</v>
      </c>
      <c r="G16" s="9">
        <v>2025.4</v>
      </c>
      <c r="H16" s="9">
        <f>658.08*10</f>
        <v>6580.8</v>
      </c>
      <c r="I16" s="9">
        <f>290.91*10</f>
        <v>2909.1</v>
      </c>
      <c r="J16" s="9">
        <f>28.79*10</f>
        <v>287.9</v>
      </c>
      <c r="K16" s="9">
        <f>9.46*10</f>
        <v>94.6</v>
      </c>
      <c r="L16" s="9">
        <f t="shared" si="0"/>
        <v>260.88</v>
      </c>
      <c r="M16" s="9" t="s">
        <v>331</v>
      </c>
      <c r="N16" s="9">
        <v>10133.28</v>
      </c>
      <c r="O16" s="9">
        <v>10133.28</v>
      </c>
    </row>
    <row r="17" ht="27" customHeight="true" spans="1:15">
      <c r="A17" s="9">
        <v>14</v>
      </c>
      <c r="B17" s="9" t="s">
        <v>40</v>
      </c>
      <c r="C17" s="9" t="s">
        <v>332</v>
      </c>
      <c r="D17" s="7" t="s">
        <v>42</v>
      </c>
      <c r="E17" s="9">
        <v>2021.12</v>
      </c>
      <c r="F17" s="13" t="s">
        <v>14</v>
      </c>
      <c r="G17" s="9">
        <v>2024.11</v>
      </c>
      <c r="H17" s="9">
        <f>658.08*5</f>
        <v>3290.4</v>
      </c>
      <c r="I17" s="9">
        <f>290.91*5</f>
        <v>1454.55</v>
      </c>
      <c r="J17" s="9">
        <f>28.79*5</f>
        <v>143.95</v>
      </c>
      <c r="K17" s="9">
        <f>9.46*5</f>
        <v>47.3</v>
      </c>
      <c r="L17" s="9">
        <f t="shared" si="0"/>
        <v>260.88</v>
      </c>
      <c r="M17" s="9" t="s">
        <v>331</v>
      </c>
      <c r="N17" s="9">
        <v>5197.08</v>
      </c>
      <c r="O17" s="9">
        <v>5197.08</v>
      </c>
    </row>
    <row r="18" ht="27" customHeight="true" spans="1:15">
      <c r="A18" s="9">
        <v>15</v>
      </c>
      <c r="B18" s="9" t="s">
        <v>43</v>
      </c>
      <c r="C18" s="9" t="s">
        <v>347</v>
      </c>
      <c r="D18" s="7" t="s">
        <v>45</v>
      </c>
      <c r="E18" s="9">
        <v>2022.05</v>
      </c>
      <c r="F18" s="13" t="s">
        <v>14</v>
      </c>
      <c r="G18" s="9">
        <v>2025.4</v>
      </c>
      <c r="H18" s="9">
        <f>658.08*10</f>
        <v>6580.8</v>
      </c>
      <c r="I18" s="9">
        <f>290.91*10</f>
        <v>2909.1</v>
      </c>
      <c r="J18" s="9">
        <f>28.79*10</f>
        <v>287.9</v>
      </c>
      <c r="K18" s="9">
        <f>9.46*10</f>
        <v>94.6</v>
      </c>
      <c r="L18" s="9">
        <f t="shared" si="0"/>
        <v>260.88</v>
      </c>
      <c r="M18" s="9" t="s">
        <v>331</v>
      </c>
      <c r="N18" s="9">
        <v>10133.28</v>
      </c>
      <c r="O18" s="9">
        <v>10133.28</v>
      </c>
    </row>
    <row r="19" customHeight="true" spans="1:15">
      <c r="A19" s="9">
        <v>16</v>
      </c>
      <c r="B19" s="9" t="s">
        <v>46</v>
      </c>
      <c r="C19" s="9" t="s">
        <v>348</v>
      </c>
      <c r="D19" s="12" t="s">
        <v>48</v>
      </c>
      <c r="E19" s="9">
        <v>2021.12</v>
      </c>
      <c r="F19" s="13" t="s">
        <v>14</v>
      </c>
      <c r="G19" s="9">
        <v>2024.11</v>
      </c>
      <c r="H19" s="9">
        <f>658.08*5</f>
        <v>3290.4</v>
      </c>
      <c r="I19" s="9">
        <f>290.91*5</f>
        <v>1454.55</v>
      </c>
      <c r="J19" s="9">
        <f>28.79*5</f>
        <v>143.95</v>
      </c>
      <c r="K19" s="9">
        <f>9.46*5</f>
        <v>47.3</v>
      </c>
      <c r="L19" s="9">
        <f t="shared" si="0"/>
        <v>260.88</v>
      </c>
      <c r="M19" s="9" t="s">
        <v>331</v>
      </c>
      <c r="N19" s="9">
        <v>5197.08</v>
      </c>
      <c r="O19" s="18">
        <v>18013.7</v>
      </c>
    </row>
    <row r="20" customHeight="true" spans="1:15">
      <c r="A20" s="9">
        <v>17</v>
      </c>
      <c r="B20" s="9" t="s">
        <v>49</v>
      </c>
      <c r="C20" s="9" t="s">
        <v>349</v>
      </c>
      <c r="D20" s="11"/>
      <c r="E20" s="9" t="s">
        <v>51</v>
      </c>
      <c r="F20" s="13" t="s">
        <v>52</v>
      </c>
      <c r="G20" s="9">
        <v>2025.6</v>
      </c>
      <c r="H20" s="9">
        <f>658.08*13</f>
        <v>8555.04</v>
      </c>
      <c r="I20" s="9">
        <f>290.91*12+273.41</f>
        <v>3764.33</v>
      </c>
      <c r="J20" s="9">
        <f>28.79*13</f>
        <v>374.27</v>
      </c>
      <c r="K20" s="9">
        <f>9.46*13</f>
        <v>122.98</v>
      </c>
      <c r="L20" s="14" t="s">
        <v>339</v>
      </c>
      <c r="M20" s="14" t="s">
        <v>339</v>
      </c>
      <c r="N20" s="9">
        <v>12816.62</v>
      </c>
      <c r="O20" s="20"/>
    </row>
    <row r="21" customHeight="true" spans="1:15">
      <c r="A21" s="9">
        <v>18</v>
      </c>
      <c r="B21" s="9" t="s">
        <v>53</v>
      </c>
      <c r="C21" s="9" t="s">
        <v>350</v>
      </c>
      <c r="D21" s="7" t="s">
        <v>55</v>
      </c>
      <c r="E21" s="9">
        <v>2022.05</v>
      </c>
      <c r="F21" s="9" t="s">
        <v>14</v>
      </c>
      <c r="G21" s="9">
        <v>2025.4</v>
      </c>
      <c r="H21" s="9">
        <f>658.08*10</f>
        <v>6580.8</v>
      </c>
      <c r="I21" s="9">
        <f>290.91*10</f>
        <v>2909.1</v>
      </c>
      <c r="J21" s="9">
        <f>28.79*10</f>
        <v>287.9</v>
      </c>
      <c r="K21" s="9">
        <f>9.46*10</f>
        <v>94.6</v>
      </c>
      <c r="L21" s="9">
        <f>43.48*6</f>
        <v>260.88</v>
      </c>
      <c r="M21" s="9" t="s">
        <v>331</v>
      </c>
      <c r="N21" s="9">
        <v>10133.28</v>
      </c>
      <c r="O21" s="9">
        <v>29878.08</v>
      </c>
    </row>
    <row r="22" customHeight="true" spans="1:15">
      <c r="A22" s="9">
        <v>19</v>
      </c>
      <c r="B22" s="7" t="s">
        <v>56</v>
      </c>
      <c r="C22" s="7" t="s">
        <v>351</v>
      </c>
      <c r="D22" s="7"/>
      <c r="E22" s="9" t="s">
        <v>58</v>
      </c>
      <c r="F22" s="9" t="s">
        <v>59</v>
      </c>
      <c r="G22" s="9">
        <v>2025.6</v>
      </c>
      <c r="H22" s="9">
        <f>658.08*10</f>
        <v>6580.8</v>
      </c>
      <c r="I22" s="9">
        <f>290.91*10</f>
        <v>2909.1</v>
      </c>
      <c r="J22" s="9">
        <f>28.79*10</f>
        <v>287.9</v>
      </c>
      <c r="K22" s="9">
        <f>9.46*10</f>
        <v>94.6</v>
      </c>
      <c r="L22" s="14" t="s">
        <v>339</v>
      </c>
      <c r="M22" s="14" t="s">
        <v>339</v>
      </c>
      <c r="N22" s="9">
        <v>9872.4</v>
      </c>
      <c r="O22" s="9"/>
    </row>
    <row r="23" customHeight="true" spans="1:15">
      <c r="A23" s="9">
        <v>20</v>
      </c>
      <c r="B23" s="7" t="s">
        <v>60</v>
      </c>
      <c r="C23" s="7" t="s">
        <v>352</v>
      </c>
      <c r="D23" s="7"/>
      <c r="E23" s="9" t="s">
        <v>58</v>
      </c>
      <c r="F23" s="9" t="s">
        <v>59</v>
      </c>
      <c r="G23" s="9">
        <v>2025.6</v>
      </c>
      <c r="H23" s="9">
        <f>658.08*10</f>
        <v>6580.8</v>
      </c>
      <c r="I23" s="9">
        <f>290.91*10</f>
        <v>2909.1</v>
      </c>
      <c r="J23" s="9">
        <f>28.79*10</f>
        <v>287.9</v>
      </c>
      <c r="K23" s="9">
        <f>9.46*10</f>
        <v>94.6</v>
      </c>
      <c r="L23" s="14" t="s">
        <v>339</v>
      </c>
      <c r="M23" s="14" t="s">
        <v>339</v>
      </c>
      <c r="N23" s="9">
        <v>9872.4</v>
      </c>
      <c r="O23" s="9"/>
    </row>
    <row r="24" customHeight="true" spans="1:15">
      <c r="A24" s="9">
        <v>21</v>
      </c>
      <c r="B24" s="9" t="s">
        <v>62</v>
      </c>
      <c r="C24" s="9" t="s">
        <v>353</v>
      </c>
      <c r="D24" s="7" t="s">
        <v>64</v>
      </c>
      <c r="E24" s="9">
        <v>2021.12</v>
      </c>
      <c r="F24" s="9" t="s">
        <v>14</v>
      </c>
      <c r="G24" s="9">
        <v>2024.11</v>
      </c>
      <c r="H24" s="9">
        <f>658.08*5</f>
        <v>3290.4</v>
      </c>
      <c r="I24" s="9">
        <f>290.91*5</f>
        <v>1454.55</v>
      </c>
      <c r="J24" s="9">
        <f>28.79*5</f>
        <v>143.95</v>
      </c>
      <c r="K24" s="9">
        <f>9.46*5</f>
        <v>47.3</v>
      </c>
      <c r="L24" s="9">
        <f t="shared" ref="L24:L31" si="1">43.48*6</f>
        <v>260.88</v>
      </c>
      <c r="M24" s="9" t="s">
        <v>331</v>
      </c>
      <c r="N24" s="9">
        <v>5197.08</v>
      </c>
      <c r="O24" s="9">
        <v>15591.24</v>
      </c>
    </row>
    <row r="25" customHeight="true" spans="1:15">
      <c r="A25" s="9">
        <v>22</v>
      </c>
      <c r="B25" s="9" t="s">
        <v>65</v>
      </c>
      <c r="C25" s="9" t="s">
        <v>354</v>
      </c>
      <c r="D25" s="7"/>
      <c r="E25" s="9">
        <v>2021.12</v>
      </c>
      <c r="F25" s="9" t="s">
        <v>14</v>
      </c>
      <c r="G25" s="9">
        <v>2024.11</v>
      </c>
      <c r="H25" s="9">
        <f>658.08*5</f>
        <v>3290.4</v>
      </c>
      <c r="I25" s="9">
        <f>290.91*5</f>
        <v>1454.55</v>
      </c>
      <c r="J25" s="9">
        <f>28.79*5</f>
        <v>143.95</v>
      </c>
      <c r="K25" s="9">
        <f>9.46*5</f>
        <v>47.3</v>
      </c>
      <c r="L25" s="9">
        <f t="shared" si="1"/>
        <v>260.88</v>
      </c>
      <c r="M25" s="9" t="s">
        <v>331</v>
      </c>
      <c r="N25" s="9">
        <v>5197.08</v>
      </c>
      <c r="O25" s="9"/>
    </row>
    <row r="26" customHeight="true" spans="1:15">
      <c r="A26" s="9">
        <v>23</v>
      </c>
      <c r="B26" s="9" t="s">
        <v>67</v>
      </c>
      <c r="C26" s="9" t="s">
        <v>355</v>
      </c>
      <c r="D26" s="7"/>
      <c r="E26" s="9">
        <v>2021.12</v>
      </c>
      <c r="F26" s="9" t="s">
        <v>14</v>
      </c>
      <c r="G26" s="9">
        <v>2024.11</v>
      </c>
      <c r="H26" s="9">
        <f>658.08*5</f>
        <v>3290.4</v>
      </c>
      <c r="I26" s="9">
        <f>290.91*5</f>
        <v>1454.55</v>
      </c>
      <c r="J26" s="9">
        <f>28.79*5</f>
        <v>143.95</v>
      </c>
      <c r="K26" s="9">
        <f>9.46*5</f>
        <v>47.3</v>
      </c>
      <c r="L26" s="9">
        <f t="shared" si="1"/>
        <v>260.88</v>
      </c>
      <c r="M26" s="9" t="s">
        <v>331</v>
      </c>
      <c r="N26" s="9">
        <v>5197.08</v>
      </c>
      <c r="O26" s="9"/>
    </row>
    <row r="27" ht="29" customHeight="true" spans="1:15">
      <c r="A27" s="9">
        <v>24</v>
      </c>
      <c r="B27" s="9" t="s">
        <v>69</v>
      </c>
      <c r="C27" s="9" t="s">
        <v>356</v>
      </c>
      <c r="D27" s="7" t="s">
        <v>71</v>
      </c>
      <c r="E27" s="9">
        <v>2022.05</v>
      </c>
      <c r="F27" s="9" t="s">
        <v>14</v>
      </c>
      <c r="G27" s="9">
        <v>2025.4</v>
      </c>
      <c r="H27" s="9">
        <f>658.08*10</f>
        <v>6580.8</v>
      </c>
      <c r="I27" s="9">
        <f>290.91*10</f>
        <v>2909.1</v>
      </c>
      <c r="J27" s="9">
        <f>28.79*10</f>
        <v>287.9</v>
      </c>
      <c r="K27" s="9">
        <f>9.46*10</f>
        <v>94.6</v>
      </c>
      <c r="L27" s="9">
        <f t="shared" si="1"/>
        <v>260.88</v>
      </c>
      <c r="M27" s="9" t="s">
        <v>331</v>
      </c>
      <c r="N27" s="9">
        <v>10133.28</v>
      </c>
      <c r="O27" s="9">
        <v>10133.28</v>
      </c>
    </row>
    <row r="28" ht="27" customHeight="true" spans="1:15">
      <c r="A28" s="9">
        <v>25</v>
      </c>
      <c r="B28" s="9" t="s">
        <v>72</v>
      </c>
      <c r="C28" s="9" t="s">
        <v>357</v>
      </c>
      <c r="D28" s="7" t="s">
        <v>74</v>
      </c>
      <c r="E28" s="9">
        <v>2022.05</v>
      </c>
      <c r="F28" s="9" t="s">
        <v>14</v>
      </c>
      <c r="G28" s="9">
        <v>2025.4</v>
      </c>
      <c r="H28" s="9">
        <f>658.08*10</f>
        <v>6580.8</v>
      </c>
      <c r="I28" s="9">
        <f>290.91*10</f>
        <v>2909.1</v>
      </c>
      <c r="J28" s="9">
        <f>28.79*10</f>
        <v>287.9</v>
      </c>
      <c r="K28" s="9">
        <f>9.46*10</f>
        <v>94.6</v>
      </c>
      <c r="L28" s="9">
        <f t="shared" si="1"/>
        <v>260.88</v>
      </c>
      <c r="M28" s="9" t="s">
        <v>331</v>
      </c>
      <c r="N28" s="9">
        <v>10133.28</v>
      </c>
      <c r="O28" s="9">
        <v>10133.28</v>
      </c>
    </row>
    <row r="29" ht="21" customHeight="true" spans="1:15">
      <c r="A29" s="9">
        <v>26</v>
      </c>
      <c r="B29" s="9" t="s">
        <v>75</v>
      </c>
      <c r="C29" s="9" t="s">
        <v>358</v>
      </c>
      <c r="D29" s="7" t="s">
        <v>77</v>
      </c>
      <c r="E29" s="9">
        <v>2022.05</v>
      </c>
      <c r="F29" s="9" t="s">
        <v>14</v>
      </c>
      <c r="G29" s="9">
        <v>2025.4</v>
      </c>
      <c r="H29" s="9">
        <f>658.08*10</f>
        <v>6580.8</v>
      </c>
      <c r="I29" s="9">
        <f>290.91*10</f>
        <v>2909.1</v>
      </c>
      <c r="J29" s="9">
        <f>28.79*10</f>
        <v>287.9</v>
      </c>
      <c r="K29" s="9">
        <f>9.46*10</f>
        <v>94.6</v>
      </c>
      <c r="L29" s="9">
        <f t="shared" si="1"/>
        <v>260.88</v>
      </c>
      <c r="M29" s="9" t="s">
        <v>331</v>
      </c>
      <c r="N29" s="9">
        <v>10133.28</v>
      </c>
      <c r="O29" s="9">
        <v>10133.28</v>
      </c>
    </row>
    <row r="30" ht="27" customHeight="true" spans="1:15">
      <c r="A30" s="9">
        <v>27</v>
      </c>
      <c r="B30" s="9" t="s">
        <v>78</v>
      </c>
      <c r="C30" s="9" t="s">
        <v>359</v>
      </c>
      <c r="D30" s="7" t="s">
        <v>80</v>
      </c>
      <c r="E30" s="9">
        <v>2022.05</v>
      </c>
      <c r="F30" s="9" t="s">
        <v>14</v>
      </c>
      <c r="G30" s="9">
        <v>2025.4</v>
      </c>
      <c r="H30" s="9">
        <f>658.08*10</f>
        <v>6580.8</v>
      </c>
      <c r="I30" s="9">
        <f>290.91*10</f>
        <v>2909.1</v>
      </c>
      <c r="J30" s="9">
        <f>28.79*10</f>
        <v>287.9</v>
      </c>
      <c r="K30" s="9">
        <f>9.46*10</f>
        <v>94.6</v>
      </c>
      <c r="L30" s="9">
        <f t="shared" si="1"/>
        <v>260.88</v>
      </c>
      <c r="M30" s="9" t="s">
        <v>331</v>
      </c>
      <c r="N30" s="9">
        <v>10133.28</v>
      </c>
      <c r="O30" s="9">
        <v>10133.28</v>
      </c>
    </row>
    <row r="31" customHeight="true" spans="1:15">
      <c r="A31" s="9">
        <v>28</v>
      </c>
      <c r="B31" s="9" t="s">
        <v>81</v>
      </c>
      <c r="C31" s="9" t="s">
        <v>346</v>
      </c>
      <c r="D31" s="7" t="s">
        <v>83</v>
      </c>
      <c r="E31" s="9">
        <v>2022.05</v>
      </c>
      <c r="F31" s="9" t="s">
        <v>14</v>
      </c>
      <c r="G31" s="9">
        <v>2025.4</v>
      </c>
      <c r="H31" s="9">
        <f>658.08*10</f>
        <v>6580.8</v>
      </c>
      <c r="I31" s="9">
        <f>290.91*10</f>
        <v>2909.1</v>
      </c>
      <c r="J31" s="9">
        <f>28.79*10</f>
        <v>287.9</v>
      </c>
      <c r="K31" s="9">
        <f>9.46*10</f>
        <v>94.6</v>
      </c>
      <c r="L31" s="9">
        <f t="shared" si="1"/>
        <v>260.88</v>
      </c>
      <c r="M31" s="9" t="s">
        <v>331</v>
      </c>
      <c r="N31" s="9">
        <v>10133.28</v>
      </c>
      <c r="O31" s="18">
        <v>22110.6</v>
      </c>
    </row>
    <row r="32" customHeight="true" spans="1:15">
      <c r="A32" s="9">
        <v>29</v>
      </c>
      <c r="B32" s="7" t="s">
        <v>84</v>
      </c>
      <c r="C32" s="7" t="s">
        <v>360</v>
      </c>
      <c r="D32" s="7"/>
      <c r="E32" s="7" t="s">
        <v>19</v>
      </c>
      <c r="F32" s="9" t="s">
        <v>14</v>
      </c>
      <c r="G32" s="9">
        <v>2025.6</v>
      </c>
      <c r="H32" s="9">
        <f>658.08*12</f>
        <v>7896.96</v>
      </c>
      <c r="I32" s="9">
        <f>290.91*12</f>
        <v>3490.92</v>
      </c>
      <c r="J32" s="9">
        <f>28.79*12</f>
        <v>345.48</v>
      </c>
      <c r="K32" s="9">
        <f>9.46*12</f>
        <v>113.52</v>
      </c>
      <c r="L32" s="9">
        <f>43.48*3</f>
        <v>130.44</v>
      </c>
      <c r="M32" s="9" t="s">
        <v>334</v>
      </c>
      <c r="N32" s="9">
        <v>11977.32</v>
      </c>
      <c r="O32" s="20"/>
    </row>
    <row r="33" customHeight="true" spans="1:15">
      <c r="A33" s="9">
        <v>30</v>
      </c>
      <c r="B33" s="9" t="s">
        <v>86</v>
      </c>
      <c r="C33" s="9" t="s">
        <v>361</v>
      </c>
      <c r="D33" s="7" t="s">
        <v>88</v>
      </c>
      <c r="E33" s="9">
        <v>2022.05</v>
      </c>
      <c r="F33" s="9" t="s">
        <v>14</v>
      </c>
      <c r="G33" s="9">
        <v>2025.4</v>
      </c>
      <c r="H33" s="9">
        <f>658.08*10</f>
        <v>6580.8</v>
      </c>
      <c r="I33" s="9">
        <f>290.91*10</f>
        <v>2909.1</v>
      </c>
      <c r="J33" s="9">
        <f>28.79*10</f>
        <v>287.9</v>
      </c>
      <c r="K33" s="9">
        <f>9.46*10</f>
        <v>94.6</v>
      </c>
      <c r="L33" s="9">
        <f>43.48*6</f>
        <v>260.88</v>
      </c>
      <c r="M33" s="9" t="s">
        <v>331</v>
      </c>
      <c r="N33" s="9">
        <v>10133.28</v>
      </c>
      <c r="O33" s="18">
        <v>20266.56</v>
      </c>
    </row>
    <row r="34" customHeight="true" spans="1:15">
      <c r="A34" s="9">
        <v>31</v>
      </c>
      <c r="B34" s="9" t="s">
        <v>89</v>
      </c>
      <c r="C34" s="9" t="s">
        <v>362</v>
      </c>
      <c r="D34" s="7"/>
      <c r="E34" s="9">
        <v>2022.05</v>
      </c>
      <c r="F34" s="9" t="s">
        <v>14</v>
      </c>
      <c r="G34" s="9">
        <v>2025.4</v>
      </c>
      <c r="H34" s="9">
        <f>658.08*10</f>
        <v>6580.8</v>
      </c>
      <c r="I34" s="9">
        <f>290.91*10</f>
        <v>2909.1</v>
      </c>
      <c r="J34" s="9">
        <f>28.79*10</f>
        <v>287.9</v>
      </c>
      <c r="K34" s="9">
        <f>9.46*10</f>
        <v>94.6</v>
      </c>
      <c r="L34" s="9">
        <f>43.48*6</f>
        <v>260.88</v>
      </c>
      <c r="M34" s="9" t="s">
        <v>331</v>
      </c>
      <c r="N34" s="9">
        <v>10133.28</v>
      </c>
      <c r="O34" s="20"/>
    </row>
    <row r="35" customHeight="true" spans="1:15">
      <c r="A35" s="9">
        <v>32</v>
      </c>
      <c r="B35" s="9" t="s">
        <v>91</v>
      </c>
      <c r="C35" s="9" t="s">
        <v>363</v>
      </c>
      <c r="D35" s="7" t="s">
        <v>93</v>
      </c>
      <c r="E35" s="9">
        <v>2022.05</v>
      </c>
      <c r="F35" s="9" t="s">
        <v>14</v>
      </c>
      <c r="G35" s="9">
        <v>2025.4</v>
      </c>
      <c r="H35" s="9">
        <f>658.08*10</f>
        <v>6580.8</v>
      </c>
      <c r="I35" s="9">
        <f>290.91*10</f>
        <v>2909.1</v>
      </c>
      <c r="J35" s="9">
        <f>28.79*10</f>
        <v>287.9</v>
      </c>
      <c r="K35" s="9">
        <f>9.46*10</f>
        <v>94.6</v>
      </c>
      <c r="L35" s="9">
        <f>43.48*6</f>
        <v>260.88</v>
      </c>
      <c r="M35" s="9" t="s">
        <v>331</v>
      </c>
      <c r="N35" s="9">
        <v>10133.28</v>
      </c>
      <c r="O35" s="18">
        <v>22110.6</v>
      </c>
    </row>
    <row r="36" customHeight="true" spans="1:15">
      <c r="A36" s="9">
        <v>33</v>
      </c>
      <c r="B36" s="7" t="s">
        <v>94</v>
      </c>
      <c r="C36" s="7" t="s">
        <v>364</v>
      </c>
      <c r="D36" s="7"/>
      <c r="E36" s="7" t="s">
        <v>19</v>
      </c>
      <c r="F36" s="9" t="s">
        <v>14</v>
      </c>
      <c r="G36" s="9">
        <v>2025.6</v>
      </c>
      <c r="H36" s="9">
        <f>658.08*12</f>
        <v>7896.96</v>
      </c>
      <c r="I36" s="9">
        <f>290.91*12</f>
        <v>3490.92</v>
      </c>
      <c r="J36" s="9">
        <f>28.79*12</f>
        <v>345.48</v>
      </c>
      <c r="K36" s="9">
        <f>9.46*12</f>
        <v>113.52</v>
      </c>
      <c r="L36" s="9">
        <f>43.48*3</f>
        <v>130.44</v>
      </c>
      <c r="M36" s="9" t="s">
        <v>334</v>
      </c>
      <c r="N36" s="9">
        <v>11977.32</v>
      </c>
      <c r="O36" s="20"/>
    </row>
    <row r="37" ht="28" customHeight="true" spans="1:15">
      <c r="A37" s="9">
        <v>34</v>
      </c>
      <c r="B37" s="9" t="s">
        <v>96</v>
      </c>
      <c r="C37" s="9" t="s">
        <v>365</v>
      </c>
      <c r="D37" s="7" t="s">
        <v>98</v>
      </c>
      <c r="E37" s="9">
        <v>2022.05</v>
      </c>
      <c r="F37" s="9" t="s">
        <v>14</v>
      </c>
      <c r="G37" s="9">
        <v>2025.4</v>
      </c>
      <c r="H37" s="9">
        <f>658.08*10</f>
        <v>6580.8</v>
      </c>
      <c r="I37" s="9">
        <f>290.91*10</f>
        <v>2909.1</v>
      </c>
      <c r="J37" s="9">
        <f>28.79*10</f>
        <v>287.9</v>
      </c>
      <c r="K37" s="9">
        <f>9.46*10</f>
        <v>94.6</v>
      </c>
      <c r="L37" s="9">
        <f>43.48*6</f>
        <v>260.88</v>
      </c>
      <c r="M37" s="9" t="s">
        <v>331</v>
      </c>
      <c r="N37" s="9">
        <v>10133.28</v>
      </c>
      <c r="O37" s="9">
        <v>10133.28</v>
      </c>
    </row>
    <row r="38" ht="26" customHeight="true" spans="1:15">
      <c r="A38" s="9">
        <v>35</v>
      </c>
      <c r="B38" s="9" t="s">
        <v>99</v>
      </c>
      <c r="C38" s="9" t="s">
        <v>366</v>
      </c>
      <c r="D38" s="7" t="s">
        <v>101</v>
      </c>
      <c r="E38" s="9">
        <v>2022.05</v>
      </c>
      <c r="F38" s="9" t="s">
        <v>14</v>
      </c>
      <c r="G38" s="9">
        <v>2025.4</v>
      </c>
      <c r="H38" s="9">
        <f>658.08*10</f>
        <v>6580.8</v>
      </c>
      <c r="I38" s="9">
        <f>290.91*10</f>
        <v>2909.1</v>
      </c>
      <c r="J38" s="9">
        <f>28.79*10</f>
        <v>287.9</v>
      </c>
      <c r="K38" s="9">
        <f>9.46*10</f>
        <v>94.6</v>
      </c>
      <c r="L38" s="9">
        <f>43.48*6</f>
        <v>260.88</v>
      </c>
      <c r="M38" s="9" t="s">
        <v>331</v>
      </c>
      <c r="N38" s="9">
        <v>10133.28</v>
      </c>
      <c r="O38" s="9">
        <v>10133.28</v>
      </c>
    </row>
    <row r="39" customHeight="true" spans="1:15">
      <c r="A39" s="9">
        <v>36</v>
      </c>
      <c r="B39" s="9" t="s">
        <v>102</v>
      </c>
      <c r="C39" s="9" t="s">
        <v>330</v>
      </c>
      <c r="D39" s="12" t="s">
        <v>367</v>
      </c>
      <c r="E39" s="9">
        <v>2022.05</v>
      </c>
      <c r="F39" s="9" t="s">
        <v>14</v>
      </c>
      <c r="G39" s="9">
        <v>2025.4</v>
      </c>
      <c r="H39" s="9">
        <f>658.08*10</f>
        <v>6580.8</v>
      </c>
      <c r="I39" s="9">
        <f>290.91*10</f>
        <v>2909.1</v>
      </c>
      <c r="J39" s="9">
        <f>28.79*10</f>
        <v>287.9</v>
      </c>
      <c r="K39" s="9">
        <f>9.46*10</f>
        <v>94.6</v>
      </c>
      <c r="L39" s="9">
        <f>43.48*6</f>
        <v>260.88</v>
      </c>
      <c r="M39" s="9" t="s">
        <v>331</v>
      </c>
      <c r="N39" s="9">
        <v>10133.28</v>
      </c>
      <c r="O39" s="18">
        <v>21980.16</v>
      </c>
    </row>
    <row r="40" customHeight="true" spans="1:15">
      <c r="A40" s="9">
        <v>37</v>
      </c>
      <c r="B40" s="9" t="s">
        <v>105</v>
      </c>
      <c r="C40" s="9" t="s">
        <v>356</v>
      </c>
      <c r="D40" s="11"/>
      <c r="E40" s="9" t="s">
        <v>31</v>
      </c>
      <c r="F40" s="13" t="s">
        <v>14</v>
      </c>
      <c r="G40" s="9">
        <v>2025.6</v>
      </c>
      <c r="H40" s="9">
        <f>658.08*12</f>
        <v>7896.96</v>
      </c>
      <c r="I40" s="9">
        <f>290.91*12</f>
        <v>3490.92</v>
      </c>
      <c r="J40" s="9">
        <f>28.79*12</f>
        <v>345.48</v>
      </c>
      <c r="K40" s="9">
        <f>9.46*12</f>
        <v>113.52</v>
      </c>
      <c r="L40" s="14" t="s">
        <v>339</v>
      </c>
      <c r="M40" s="14" t="s">
        <v>339</v>
      </c>
      <c r="N40" s="9">
        <v>11846.88</v>
      </c>
      <c r="O40" s="20"/>
    </row>
    <row r="41" ht="27" customHeight="true" spans="1:15">
      <c r="A41" s="9">
        <v>38</v>
      </c>
      <c r="B41" s="9" t="s">
        <v>107</v>
      </c>
      <c r="C41" s="9" t="s">
        <v>368</v>
      </c>
      <c r="D41" s="7" t="s">
        <v>369</v>
      </c>
      <c r="E41" s="9">
        <v>2022.05</v>
      </c>
      <c r="F41" s="9" t="s">
        <v>14</v>
      </c>
      <c r="G41" s="9">
        <v>2025.4</v>
      </c>
      <c r="H41" s="9">
        <f>658.08*10</f>
        <v>6580.8</v>
      </c>
      <c r="I41" s="9">
        <f>290.91*10</f>
        <v>2909.1</v>
      </c>
      <c r="J41" s="9">
        <f>28.79*10</f>
        <v>287.9</v>
      </c>
      <c r="K41" s="9">
        <f>9.46*10</f>
        <v>94.6</v>
      </c>
      <c r="L41" s="9">
        <f>43.48*6</f>
        <v>260.88</v>
      </c>
      <c r="M41" s="9" t="s">
        <v>331</v>
      </c>
      <c r="N41" s="9">
        <v>10133.28</v>
      </c>
      <c r="O41" s="9">
        <v>10133.28</v>
      </c>
    </row>
    <row r="42" customHeight="true" spans="1:15">
      <c r="A42" s="9">
        <v>39</v>
      </c>
      <c r="B42" s="9" t="s">
        <v>370</v>
      </c>
      <c r="C42" s="9" t="s">
        <v>371</v>
      </c>
      <c r="D42" s="12" t="s">
        <v>372</v>
      </c>
      <c r="E42" s="9">
        <v>2023.12</v>
      </c>
      <c r="F42" s="14" t="s">
        <v>339</v>
      </c>
      <c r="G42" s="14" t="s">
        <v>339</v>
      </c>
      <c r="H42" s="14" t="s">
        <v>339</v>
      </c>
      <c r="I42" s="14" t="s">
        <v>339</v>
      </c>
      <c r="J42" s="14" t="s">
        <v>339</v>
      </c>
      <c r="K42" s="14" t="s">
        <v>339</v>
      </c>
      <c r="L42" s="9">
        <f>43.48*6</f>
        <v>260.88</v>
      </c>
      <c r="M42" s="9" t="s">
        <v>331</v>
      </c>
      <c r="N42" s="9">
        <f>SUM(L42:M42)</f>
        <v>260.88</v>
      </c>
      <c r="O42" s="18">
        <v>27177.24</v>
      </c>
    </row>
    <row r="43" customHeight="true" spans="1:15">
      <c r="A43" s="9">
        <v>40</v>
      </c>
      <c r="B43" s="9" t="s">
        <v>110</v>
      </c>
      <c r="C43" s="9" t="s">
        <v>373</v>
      </c>
      <c r="D43" s="10"/>
      <c r="E43" s="9">
        <v>2023.12</v>
      </c>
      <c r="F43" s="9" t="s">
        <v>14</v>
      </c>
      <c r="G43" s="9">
        <v>2025.6</v>
      </c>
      <c r="H43" s="9">
        <f>658.08*12</f>
        <v>7896.96</v>
      </c>
      <c r="I43" s="9">
        <f>290.91*12</f>
        <v>3490.92</v>
      </c>
      <c r="J43" s="9">
        <f>28.79*12</f>
        <v>345.48</v>
      </c>
      <c r="K43" s="9">
        <f>9.46*12</f>
        <v>113.52</v>
      </c>
      <c r="L43" s="9">
        <f>43.48*6</f>
        <v>260.88</v>
      </c>
      <c r="M43" s="9" t="s">
        <v>331</v>
      </c>
      <c r="N43" s="9">
        <v>12107.76</v>
      </c>
      <c r="O43" s="19"/>
    </row>
    <row r="44" customHeight="true" spans="1:15">
      <c r="A44" s="9">
        <v>41</v>
      </c>
      <c r="B44" s="9" t="s">
        <v>113</v>
      </c>
      <c r="C44" s="9" t="s">
        <v>374</v>
      </c>
      <c r="D44" s="10"/>
      <c r="E44" s="9" t="s">
        <v>115</v>
      </c>
      <c r="F44" s="9" t="s">
        <v>115</v>
      </c>
      <c r="G44" s="9">
        <v>2025.6</v>
      </c>
      <c r="H44" s="9">
        <f>658.08*8</f>
        <v>5264.64</v>
      </c>
      <c r="I44" s="9">
        <f>290.91*8</f>
        <v>2327.28</v>
      </c>
      <c r="J44" s="9">
        <f>28.79*8</f>
        <v>230.32</v>
      </c>
      <c r="K44" s="9">
        <f>9.46*8</f>
        <v>75.68</v>
      </c>
      <c r="L44" s="14" t="s">
        <v>339</v>
      </c>
      <c r="M44" s="14" t="s">
        <v>339</v>
      </c>
      <c r="N44" s="9">
        <v>7897.92</v>
      </c>
      <c r="O44" s="19"/>
    </row>
    <row r="45" customHeight="true" spans="1:15">
      <c r="A45" s="9">
        <v>42</v>
      </c>
      <c r="B45" s="9" t="s">
        <v>116</v>
      </c>
      <c r="C45" s="9" t="s">
        <v>375</v>
      </c>
      <c r="D45" s="11"/>
      <c r="E45" s="9" t="s">
        <v>118</v>
      </c>
      <c r="F45" s="9" t="s">
        <v>118</v>
      </c>
      <c r="G45" s="9">
        <v>2025.6</v>
      </c>
      <c r="H45" s="9">
        <f>658.08*7</f>
        <v>4606.56</v>
      </c>
      <c r="I45" s="9">
        <f>290.91*7</f>
        <v>2036.37</v>
      </c>
      <c r="J45" s="9">
        <f>28.79*7</f>
        <v>201.53</v>
      </c>
      <c r="K45" s="9">
        <f>9.46*7</f>
        <v>66.22</v>
      </c>
      <c r="L45" s="14" t="s">
        <v>339</v>
      </c>
      <c r="M45" s="14" t="s">
        <v>339</v>
      </c>
      <c r="N45" s="9">
        <f>SUM(H45:M45)</f>
        <v>6910.68</v>
      </c>
      <c r="O45" s="20"/>
    </row>
    <row r="46" ht="33" customHeight="true" spans="1:15">
      <c r="A46" s="9">
        <v>43</v>
      </c>
      <c r="B46" s="7" t="s">
        <v>119</v>
      </c>
      <c r="C46" s="7" t="s">
        <v>376</v>
      </c>
      <c r="D46" s="7" t="s">
        <v>377</v>
      </c>
      <c r="E46" s="7" t="s">
        <v>19</v>
      </c>
      <c r="F46" s="9" t="s">
        <v>14</v>
      </c>
      <c r="G46" s="9">
        <v>2025.6</v>
      </c>
      <c r="H46" s="9">
        <f t="shared" ref="H46:H59" si="2">658.08*12</f>
        <v>7896.96</v>
      </c>
      <c r="I46" s="9">
        <f t="shared" ref="I46:I59" si="3">290.91*12</f>
        <v>3490.92</v>
      </c>
      <c r="J46" s="9">
        <f t="shared" ref="J46:J59" si="4">28.79*12</f>
        <v>345.48</v>
      </c>
      <c r="K46" s="9">
        <f t="shared" ref="K46:K59" si="5">9.46*12</f>
        <v>113.52</v>
      </c>
      <c r="L46" s="9">
        <f t="shared" ref="L46:L59" si="6">43.48*3</f>
        <v>130.44</v>
      </c>
      <c r="M46" s="9" t="s">
        <v>334</v>
      </c>
      <c r="N46" s="9">
        <v>11977.32</v>
      </c>
      <c r="O46" s="9">
        <v>11977.32</v>
      </c>
    </row>
    <row r="47" customHeight="true" spans="1:15">
      <c r="A47" s="9">
        <v>44</v>
      </c>
      <c r="B47" s="7" t="s">
        <v>122</v>
      </c>
      <c r="C47" s="7" t="s">
        <v>378</v>
      </c>
      <c r="D47" s="7" t="s">
        <v>124</v>
      </c>
      <c r="E47" s="7" t="s">
        <v>19</v>
      </c>
      <c r="F47" s="9" t="s">
        <v>14</v>
      </c>
      <c r="G47" s="9">
        <v>2025.6</v>
      </c>
      <c r="H47" s="9">
        <f t="shared" si="2"/>
        <v>7896.96</v>
      </c>
      <c r="I47" s="9">
        <f t="shared" si="3"/>
        <v>3490.92</v>
      </c>
      <c r="J47" s="9">
        <f t="shared" si="4"/>
        <v>345.48</v>
      </c>
      <c r="K47" s="9">
        <f t="shared" si="5"/>
        <v>113.52</v>
      </c>
      <c r="L47" s="9">
        <f t="shared" si="6"/>
        <v>130.44</v>
      </c>
      <c r="M47" s="9" t="s">
        <v>334</v>
      </c>
      <c r="N47" s="9">
        <v>11977.32</v>
      </c>
      <c r="O47" s="9">
        <v>23954.64</v>
      </c>
    </row>
    <row r="48" customHeight="true" spans="1:15">
      <c r="A48" s="9">
        <v>45</v>
      </c>
      <c r="B48" s="9" t="s">
        <v>125</v>
      </c>
      <c r="C48" s="9" t="s">
        <v>379</v>
      </c>
      <c r="D48" s="7"/>
      <c r="E48" s="7" t="s">
        <v>19</v>
      </c>
      <c r="F48" s="9" t="s">
        <v>14</v>
      </c>
      <c r="G48" s="9">
        <v>2025.6</v>
      </c>
      <c r="H48" s="9">
        <f t="shared" si="2"/>
        <v>7896.96</v>
      </c>
      <c r="I48" s="9">
        <f t="shared" si="3"/>
        <v>3490.92</v>
      </c>
      <c r="J48" s="9">
        <f t="shared" si="4"/>
        <v>345.48</v>
      </c>
      <c r="K48" s="9">
        <f t="shared" si="5"/>
        <v>113.52</v>
      </c>
      <c r="L48" s="9">
        <f t="shared" si="6"/>
        <v>130.44</v>
      </c>
      <c r="M48" s="9" t="s">
        <v>334</v>
      </c>
      <c r="N48" s="9">
        <v>11977.32</v>
      </c>
      <c r="O48" s="9"/>
    </row>
    <row r="49" ht="27" customHeight="true" spans="1:15">
      <c r="A49" s="9">
        <v>46</v>
      </c>
      <c r="B49" s="7" t="s">
        <v>127</v>
      </c>
      <c r="C49" s="7" t="s">
        <v>356</v>
      </c>
      <c r="D49" s="7" t="s">
        <v>380</v>
      </c>
      <c r="E49" s="7" t="s">
        <v>19</v>
      </c>
      <c r="F49" s="9" t="s">
        <v>14</v>
      </c>
      <c r="G49" s="9">
        <v>2025.6</v>
      </c>
      <c r="H49" s="9">
        <f t="shared" si="2"/>
        <v>7896.96</v>
      </c>
      <c r="I49" s="9">
        <f t="shared" si="3"/>
        <v>3490.92</v>
      </c>
      <c r="J49" s="9">
        <f t="shared" si="4"/>
        <v>345.48</v>
      </c>
      <c r="K49" s="9">
        <f t="shared" si="5"/>
        <v>113.52</v>
      </c>
      <c r="L49" s="9">
        <f t="shared" si="6"/>
        <v>130.44</v>
      </c>
      <c r="M49" s="9" t="s">
        <v>334</v>
      </c>
      <c r="N49" s="9">
        <v>11977.32</v>
      </c>
      <c r="O49" s="9">
        <v>11977.32</v>
      </c>
    </row>
    <row r="50" ht="24" customHeight="true" spans="1:15">
      <c r="A50" s="9">
        <v>47</v>
      </c>
      <c r="B50" s="7" t="s">
        <v>130</v>
      </c>
      <c r="C50" s="7" t="s">
        <v>360</v>
      </c>
      <c r="D50" s="11" t="s">
        <v>132</v>
      </c>
      <c r="E50" s="9" t="s">
        <v>133</v>
      </c>
      <c r="F50" s="9" t="s">
        <v>14</v>
      </c>
      <c r="G50" s="9">
        <v>2025.6</v>
      </c>
      <c r="H50" s="9">
        <f t="shared" si="2"/>
        <v>7896.96</v>
      </c>
      <c r="I50" s="9">
        <f t="shared" si="3"/>
        <v>3490.92</v>
      </c>
      <c r="J50" s="9">
        <f t="shared" si="4"/>
        <v>345.48</v>
      </c>
      <c r="K50" s="9">
        <f t="shared" si="5"/>
        <v>113.52</v>
      </c>
      <c r="L50" s="9">
        <f t="shared" si="6"/>
        <v>130.44</v>
      </c>
      <c r="M50" s="9" t="s">
        <v>334</v>
      </c>
      <c r="N50" s="9">
        <v>11977.32</v>
      </c>
      <c r="O50" s="9">
        <v>11977.32</v>
      </c>
    </row>
    <row r="51" ht="28" customHeight="true" spans="1:15">
      <c r="A51" s="9">
        <v>48</v>
      </c>
      <c r="B51" s="7" t="s">
        <v>134</v>
      </c>
      <c r="C51" s="7" t="s">
        <v>374</v>
      </c>
      <c r="D51" s="7" t="s">
        <v>135</v>
      </c>
      <c r="E51" s="7" t="s">
        <v>133</v>
      </c>
      <c r="F51" s="9" t="s">
        <v>14</v>
      </c>
      <c r="G51" s="9">
        <v>2025.6</v>
      </c>
      <c r="H51" s="9">
        <f t="shared" si="2"/>
        <v>7896.96</v>
      </c>
      <c r="I51" s="9">
        <f t="shared" si="3"/>
        <v>3490.92</v>
      </c>
      <c r="J51" s="9">
        <f t="shared" si="4"/>
        <v>345.48</v>
      </c>
      <c r="K51" s="9">
        <f t="shared" si="5"/>
        <v>113.52</v>
      </c>
      <c r="L51" s="9">
        <f t="shared" si="6"/>
        <v>130.44</v>
      </c>
      <c r="M51" s="9" t="s">
        <v>334</v>
      </c>
      <c r="N51" s="9">
        <v>11977.32</v>
      </c>
      <c r="O51" s="9">
        <v>11977.32</v>
      </c>
    </row>
    <row r="52" customHeight="true" spans="1:15">
      <c r="A52" s="9">
        <v>49</v>
      </c>
      <c r="B52" s="7" t="s">
        <v>136</v>
      </c>
      <c r="C52" s="7" t="s">
        <v>381</v>
      </c>
      <c r="D52" s="7" t="s">
        <v>138</v>
      </c>
      <c r="E52" s="7" t="s">
        <v>139</v>
      </c>
      <c r="F52" s="9" t="s">
        <v>14</v>
      </c>
      <c r="G52" s="9">
        <v>2025.6</v>
      </c>
      <c r="H52" s="9">
        <f t="shared" si="2"/>
        <v>7896.96</v>
      </c>
      <c r="I52" s="9">
        <f t="shared" si="3"/>
        <v>3490.92</v>
      </c>
      <c r="J52" s="9">
        <f t="shared" si="4"/>
        <v>345.48</v>
      </c>
      <c r="K52" s="9">
        <f t="shared" si="5"/>
        <v>113.52</v>
      </c>
      <c r="L52" s="9">
        <f t="shared" si="6"/>
        <v>130.44</v>
      </c>
      <c r="M52" s="9" t="s">
        <v>334</v>
      </c>
      <c r="N52" s="9">
        <v>11977.32</v>
      </c>
      <c r="O52" s="18">
        <v>35931.96</v>
      </c>
    </row>
    <row r="53" customHeight="true" spans="1:15">
      <c r="A53" s="9">
        <v>50</v>
      </c>
      <c r="B53" s="7" t="s">
        <v>140</v>
      </c>
      <c r="C53" s="7" t="s">
        <v>382</v>
      </c>
      <c r="D53" s="7"/>
      <c r="E53" s="7" t="s">
        <v>139</v>
      </c>
      <c r="F53" s="9" t="s">
        <v>14</v>
      </c>
      <c r="G53" s="9">
        <v>2025.6</v>
      </c>
      <c r="H53" s="9">
        <f t="shared" si="2"/>
        <v>7896.96</v>
      </c>
      <c r="I53" s="9">
        <f t="shared" si="3"/>
        <v>3490.92</v>
      </c>
      <c r="J53" s="9">
        <f t="shared" si="4"/>
        <v>345.48</v>
      </c>
      <c r="K53" s="9">
        <f t="shared" si="5"/>
        <v>113.52</v>
      </c>
      <c r="L53" s="9">
        <f t="shared" si="6"/>
        <v>130.44</v>
      </c>
      <c r="M53" s="9" t="s">
        <v>334</v>
      </c>
      <c r="N53" s="9">
        <v>11977.32</v>
      </c>
      <c r="O53" s="19"/>
    </row>
    <row r="54" customHeight="true" spans="1:15">
      <c r="A54" s="9">
        <v>51</v>
      </c>
      <c r="B54" s="7" t="s">
        <v>142</v>
      </c>
      <c r="C54" s="7" t="s">
        <v>383</v>
      </c>
      <c r="D54" s="7"/>
      <c r="E54" s="7" t="s">
        <v>139</v>
      </c>
      <c r="F54" s="9" t="s">
        <v>14</v>
      </c>
      <c r="G54" s="9">
        <v>2025.6</v>
      </c>
      <c r="H54" s="9">
        <f t="shared" si="2"/>
        <v>7896.96</v>
      </c>
      <c r="I54" s="9">
        <f t="shared" si="3"/>
        <v>3490.92</v>
      </c>
      <c r="J54" s="9">
        <f t="shared" si="4"/>
        <v>345.48</v>
      </c>
      <c r="K54" s="9">
        <f t="shared" si="5"/>
        <v>113.52</v>
      </c>
      <c r="L54" s="9">
        <f t="shared" si="6"/>
        <v>130.44</v>
      </c>
      <c r="M54" s="9" t="s">
        <v>334</v>
      </c>
      <c r="N54" s="9">
        <v>11977.32</v>
      </c>
      <c r="O54" s="20"/>
    </row>
    <row r="55" customHeight="true" spans="1:15">
      <c r="A55" s="9">
        <v>52</v>
      </c>
      <c r="B55" s="7" t="s">
        <v>144</v>
      </c>
      <c r="C55" s="7" t="s">
        <v>384</v>
      </c>
      <c r="D55" s="7" t="s">
        <v>146</v>
      </c>
      <c r="E55" s="7" t="s">
        <v>19</v>
      </c>
      <c r="F55" s="9" t="s">
        <v>14</v>
      </c>
      <c r="G55" s="9">
        <v>2025.6</v>
      </c>
      <c r="H55" s="9">
        <f t="shared" si="2"/>
        <v>7896.96</v>
      </c>
      <c r="I55" s="9">
        <f t="shared" si="3"/>
        <v>3490.92</v>
      </c>
      <c r="J55" s="9">
        <f t="shared" si="4"/>
        <v>345.48</v>
      </c>
      <c r="K55" s="9">
        <f t="shared" si="5"/>
        <v>113.52</v>
      </c>
      <c r="L55" s="9">
        <f t="shared" si="6"/>
        <v>130.44</v>
      </c>
      <c r="M55" s="9" t="s">
        <v>334</v>
      </c>
      <c r="N55" s="9">
        <v>11977.32</v>
      </c>
      <c r="O55" s="9">
        <v>11977.32</v>
      </c>
    </row>
    <row r="56" ht="27" customHeight="true" spans="1:15">
      <c r="A56" s="9">
        <v>53</v>
      </c>
      <c r="B56" s="7" t="s">
        <v>147</v>
      </c>
      <c r="C56" s="7" t="s">
        <v>385</v>
      </c>
      <c r="D56" s="7" t="s">
        <v>149</v>
      </c>
      <c r="E56" s="7" t="s">
        <v>150</v>
      </c>
      <c r="F56" s="9" t="s">
        <v>14</v>
      </c>
      <c r="G56" s="9">
        <v>2025.6</v>
      </c>
      <c r="H56" s="9">
        <f t="shared" si="2"/>
        <v>7896.96</v>
      </c>
      <c r="I56" s="9">
        <f t="shared" si="3"/>
        <v>3490.92</v>
      </c>
      <c r="J56" s="9">
        <f t="shared" si="4"/>
        <v>345.48</v>
      </c>
      <c r="K56" s="9">
        <f t="shared" si="5"/>
        <v>113.52</v>
      </c>
      <c r="L56" s="9">
        <f t="shared" si="6"/>
        <v>130.44</v>
      </c>
      <c r="M56" s="9" t="s">
        <v>334</v>
      </c>
      <c r="N56" s="9">
        <v>11977.32</v>
      </c>
      <c r="O56" s="9">
        <v>11977.32</v>
      </c>
    </row>
    <row r="57" customHeight="true" spans="1:15">
      <c r="A57" s="9">
        <v>54</v>
      </c>
      <c r="B57" s="7" t="s">
        <v>151</v>
      </c>
      <c r="C57" s="7" t="s">
        <v>386</v>
      </c>
      <c r="D57" s="7" t="s">
        <v>153</v>
      </c>
      <c r="E57" s="7" t="s">
        <v>19</v>
      </c>
      <c r="F57" s="9" t="s">
        <v>14</v>
      </c>
      <c r="G57" s="9">
        <v>2025.6</v>
      </c>
      <c r="H57" s="9">
        <f t="shared" si="2"/>
        <v>7896.96</v>
      </c>
      <c r="I57" s="9">
        <f t="shared" si="3"/>
        <v>3490.92</v>
      </c>
      <c r="J57" s="9">
        <f t="shared" si="4"/>
        <v>345.48</v>
      </c>
      <c r="K57" s="9">
        <f t="shared" si="5"/>
        <v>113.52</v>
      </c>
      <c r="L57" s="9">
        <f t="shared" si="6"/>
        <v>130.44</v>
      </c>
      <c r="M57" s="9" t="s">
        <v>334</v>
      </c>
      <c r="N57" s="9">
        <v>11977.32</v>
      </c>
      <c r="O57" s="9">
        <v>11977.32</v>
      </c>
    </row>
    <row r="58" customHeight="true" spans="1:15">
      <c r="A58" s="9">
        <v>55</v>
      </c>
      <c r="B58" s="7" t="s">
        <v>154</v>
      </c>
      <c r="C58" s="7" t="s">
        <v>387</v>
      </c>
      <c r="D58" s="12" t="s">
        <v>156</v>
      </c>
      <c r="E58" s="7" t="s">
        <v>19</v>
      </c>
      <c r="F58" s="9" t="s">
        <v>14</v>
      </c>
      <c r="G58" s="9">
        <v>2025.6</v>
      </c>
      <c r="H58" s="9">
        <f t="shared" si="2"/>
        <v>7896.96</v>
      </c>
      <c r="I58" s="9">
        <f t="shared" si="3"/>
        <v>3490.92</v>
      </c>
      <c r="J58" s="9">
        <f t="shared" si="4"/>
        <v>345.48</v>
      </c>
      <c r="K58" s="9">
        <f t="shared" si="5"/>
        <v>113.52</v>
      </c>
      <c r="L58" s="9">
        <f t="shared" si="6"/>
        <v>130.44</v>
      </c>
      <c r="M58" s="9" t="s">
        <v>334</v>
      </c>
      <c r="N58" s="9">
        <v>11977.32</v>
      </c>
      <c r="O58" s="18">
        <v>33827.04</v>
      </c>
    </row>
    <row r="59" customHeight="true" spans="1:15">
      <c r="A59" s="9">
        <v>56</v>
      </c>
      <c r="B59" s="7" t="s">
        <v>157</v>
      </c>
      <c r="C59" s="7" t="s">
        <v>388</v>
      </c>
      <c r="D59" s="10"/>
      <c r="E59" s="7" t="s">
        <v>159</v>
      </c>
      <c r="F59" s="9" t="s">
        <v>14</v>
      </c>
      <c r="G59" s="9">
        <v>2025.6</v>
      </c>
      <c r="H59" s="9">
        <f t="shared" si="2"/>
        <v>7896.96</v>
      </c>
      <c r="I59" s="9">
        <f t="shared" si="3"/>
        <v>3490.92</v>
      </c>
      <c r="J59" s="9">
        <f t="shared" si="4"/>
        <v>345.48</v>
      </c>
      <c r="K59" s="9">
        <f t="shared" si="5"/>
        <v>113.52</v>
      </c>
      <c r="L59" s="9">
        <f t="shared" si="6"/>
        <v>130.44</v>
      </c>
      <c r="M59" s="9" t="s">
        <v>334</v>
      </c>
      <c r="N59" s="9">
        <v>11977.32</v>
      </c>
      <c r="O59" s="19"/>
    </row>
    <row r="60" customHeight="true" spans="1:15">
      <c r="A60" s="9">
        <v>57</v>
      </c>
      <c r="B60" s="7" t="s">
        <v>160</v>
      </c>
      <c r="C60" s="7" t="s">
        <v>389</v>
      </c>
      <c r="D60" s="11"/>
      <c r="E60" s="7" t="s">
        <v>162</v>
      </c>
      <c r="F60" s="13" t="s">
        <v>59</v>
      </c>
      <c r="G60" s="9">
        <v>2025.6</v>
      </c>
      <c r="H60" s="9">
        <f>658.08*10</f>
        <v>6580.8</v>
      </c>
      <c r="I60" s="9">
        <f>290.91*10</f>
        <v>2909.1</v>
      </c>
      <c r="J60" s="9">
        <f>28.79*10</f>
        <v>287.9</v>
      </c>
      <c r="K60" s="9">
        <f>9.46*10</f>
        <v>94.6</v>
      </c>
      <c r="L60" s="14" t="s">
        <v>339</v>
      </c>
      <c r="M60" s="14" t="s">
        <v>339</v>
      </c>
      <c r="N60" s="9">
        <v>9872.4</v>
      </c>
      <c r="O60" s="20"/>
    </row>
    <row r="61" customHeight="true" spans="1:15">
      <c r="A61" s="9">
        <v>58</v>
      </c>
      <c r="B61" s="7" t="s">
        <v>163</v>
      </c>
      <c r="C61" s="7" t="s">
        <v>390</v>
      </c>
      <c r="D61" s="12" t="s">
        <v>165</v>
      </c>
      <c r="E61" s="7" t="s">
        <v>19</v>
      </c>
      <c r="F61" s="9" t="s">
        <v>14</v>
      </c>
      <c r="G61" s="9">
        <v>2025.6</v>
      </c>
      <c r="H61" s="9">
        <f>658.08*12</f>
        <v>7896.96</v>
      </c>
      <c r="I61" s="9">
        <f>290.91*12</f>
        <v>3490.92</v>
      </c>
      <c r="J61" s="9">
        <f>28.79*12</f>
        <v>345.48</v>
      </c>
      <c r="K61" s="9">
        <f>9.46*12</f>
        <v>113.52</v>
      </c>
      <c r="L61" s="9">
        <f>43.48*3</f>
        <v>130.44</v>
      </c>
      <c r="M61" s="9" t="s">
        <v>334</v>
      </c>
      <c r="N61" s="9">
        <v>11977.32</v>
      </c>
      <c r="O61" s="18">
        <v>109248.6</v>
      </c>
    </row>
    <row r="62" customHeight="true" spans="1:15">
      <c r="A62" s="9">
        <v>59</v>
      </c>
      <c r="B62" s="7" t="s">
        <v>166</v>
      </c>
      <c r="C62" s="7" t="s">
        <v>391</v>
      </c>
      <c r="D62" s="10"/>
      <c r="E62" s="7" t="s">
        <v>19</v>
      </c>
      <c r="F62" s="9" t="s">
        <v>14</v>
      </c>
      <c r="G62" s="9">
        <v>2025.6</v>
      </c>
      <c r="H62" s="9">
        <f>658.08*12</f>
        <v>7896.96</v>
      </c>
      <c r="I62" s="9">
        <f>290.91*12</f>
        <v>3490.92</v>
      </c>
      <c r="J62" s="9">
        <f>28.79*12</f>
        <v>345.48</v>
      </c>
      <c r="K62" s="9">
        <f>9.46*12</f>
        <v>113.52</v>
      </c>
      <c r="L62" s="9">
        <f>43.48*3</f>
        <v>130.44</v>
      </c>
      <c r="M62" s="9" t="s">
        <v>334</v>
      </c>
      <c r="N62" s="9">
        <v>11977.32</v>
      </c>
      <c r="O62" s="19"/>
    </row>
    <row r="63" customHeight="true" spans="1:15">
      <c r="A63" s="9">
        <v>60</v>
      </c>
      <c r="B63" s="7" t="s">
        <v>168</v>
      </c>
      <c r="C63" s="7" t="s">
        <v>392</v>
      </c>
      <c r="D63" s="10"/>
      <c r="E63" s="7" t="s">
        <v>19</v>
      </c>
      <c r="F63" s="9" t="s">
        <v>14</v>
      </c>
      <c r="G63" s="9">
        <v>2025.6</v>
      </c>
      <c r="H63" s="9">
        <f>658.08*12</f>
        <v>7896.96</v>
      </c>
      <c r="I63" s="9">
        <f>290.91*12</f>
        <v>3490.92</v>
      </c>
      <c r="J63" s="9">
        <f>28.79*12</f>
        <v>345.48</v>
      </c>
      <c r="K63" s="9">
        <f>9.46*12</f>
        <v>113.52</v>
      </c>
      <c r="L63" s="9">
        <f>43.48*3</f>
        <v>130.44</v>
      </c>
      <c r="M63" s="9" t="s">
        <v>334</v>
      </c>
      <c r="N63" s="9">
        <v>11977.32</v>
      </c>
      <c r="O63" s="19"/>
    </row>
    <row r="64" customHeight="true" spans="1:15">
      <c r="A64" s="9">
        <v>61</v>
      </c>
      <c r="B64" s="7" t="s">
        <v>170</v>
      </c>
      <c r="C64" s="7" t="s">
        <v>393</v>
      </c>
      <c r="D64" s="10"/>
      <c r="E64" s="7" t="s">
        <v>19</v>
      </c>
      <c r="F64" s="9" t="s">
        <v>14</v>
      </c>
      <c r="G64" s="9">
        <v>2025.6</v>
      </c>
      <c r="H64" s="9">
        <f>658.08*12</f>
        <v>7896.96</v>
      </c>
      <c r="I64" s="9">
        <f>290.91*12</f>
        <v>3490.92</v>
      </c>
      <c r="J64" s="9">
        <f>28.79*12</f>
        <v>345.48</v>
      </c>
      <c r="K64" s="9">
        <f>9.46*12</f>
        <v>113.52</v>
      </c>
      <c r="L64" s="9">
        <f>43.48*3</f>
        <v>130.44</v>
      </c>
      <c r="M64" s="9" t="s">
        <v>334</v>
      </c>
      <c r="N64" s="9">
        <v>11977.32</v>
      </c>
      <c r="O64" s="19"/>
    </row>
    <row r="65" customHeight="true" spans="1:15">
      <c r="A65" s="9">
        <v>62</v>
      </c>
      <c r="B65" s="7" t="s">
        <v>172</v>
      </c>
      <c r="C65" s="7" t="s">
        <v>394</v>
      </c>
      <c r="D65" s="10"/>
      <c r="E65" s="7" t="s">
        <v>19</v>
      </c>
      <c r="F65" s="9" t="s">
        <v>14</v>
      </c>
      <c r="G65" s="9">
        <v>2025.6</v>
      </c>
      <c r="H65" s="9">
        <f>658.08*12</f>
        <v>7896.96</v>
      </c>
      <c r="I65" s="9">
        <f>290.91*12</f>
        <v>3490.92</v>
      </c>
      <c r="J65" s="9">
        <f>28.79*12</f>
        <v>345.48</v>
      </c>
      <c r="K65" s="9">
        <f>9.46*12</f>
        <v>113.52</v>
      </c>
      <c r="L65" s="9">
        <f>43.48*3</f>
        <v>130.44</v>
      </c>
      <c r="M65" s="9" t="s">
        <v>334</v>
      </c>
      <c r="N65" s="9">
        <v>11977.32</v>
      </c>
      <c r="O65" s="19"/>
    </row>
    <row r="66" customHeight="true" spans="1:15">
      <c r="A66" s="9">
        <v>63</v>
      </c>
      <c r="B66" s="7" t="s">
        <v>174</v>
      </c>
      <c r="C66" s="7" t="s">
        <v>355</v>
      </c>
      <c r="D66" s="10"/>
      <c r="E66" s="7" t="s">
        <v>176</v>
      </c>
      <c r="F66" s="13" t="s">
        <v>59</v>
      </c>
      <c r="G66" s="9">
        <v>2025.6</v>
      </c>
      <c r="H66" s="9">
        <f>658.08*10</f>
        <v>6580.8</v>
      </c>
      <c r="I66" s="9">
        <f>290.91*10</f>
        <v>2909.1</v>
      </c>
      <c r="J66" s="9">
        <f>28.79*10</f>
        <v>287.9</v>
      </c>
      <c r="K66" s="9">
        <f>9.46*10</f>
        <v>94.6</v>
      </c>
      <c r="L66" s="14" t="s">
        <v>339</v>
      </c>
      <c r="M66" s="14" t="s">
        <v>339</v>
      </c>
      <c r="N66" s="9">
        <v>9872.4</v>
      </c>
      <c r="O66" s="19"/>
    </row>
    <row r="67" customHeight="true" spans="1:15">
      <c r="A67" s="9">
        <v>64</v>
      </c>
      <c r="B67" s="7" t="s">
        <v>177</v>
      </c>
      <c r="C67" s="7" t="s">
        <v>395</v>
      </c>
      <c r="D67" s="10"/>
      <c r="E67" s="7" t="s">
        <v>176</v>
      </c>
      <c r="F67" s="13" t="s">
        <v>59</v>
      </c>
      <c r="G67" s="9">
        <v>2025.6</v>
      </c>
      <c r="H67" s="9">
        <f>658.08*10</f>
        <v>6580.8</v>
      </c>
      <c r="I67" s="9">
        <f>290.91*10</f>
        <v>2909.1</v>
      </c>
      <c r="J67" s="9">
        <f>28.79*10</f>
        <v>287.9</v>
      </c>
      <c r="K67" s="9">
        <f>9.46*10</f>
        <v>94.6</v>
      </c>
      <c r="L67" s="14" t="s">
        <v>339</v>
      </c>
      <c r="M67" s="14" t="s">
        <v>339</v>
      </c>
      <c r="N67" s="9">
        <v>9872.4</v>
      </c>
      <c r="O67" s="19"/>
    </row>
    <row r="68" customHeight="true" spans="1:15">
      <c r="A68" s="9">
        <v>65</v>
      </c>
      <c r="B68" s="7" t="s">
        <v>179</v>
      </c>
      <c r="C68" s="7" t="s">
        <v>395</v>
      </c>
      <c r="D68" s="10"/>
      <c r="E68" s="7" t="s">
        <v>176</v>
      </c>
      <c r="F68" s="13" t="s">
        <v>59</v>
      </c>
      <c r="G68" s="9">
        <v>2025.6</v>
      </c>
      <c r="H68" s="9">
        <f>658.08*10</f>
        <v>6580.8</v>
      </c>
      <c r="I68" s="9">
        <f>290.91*10</f>
        <v>2909.1</v>
      </c>
      <c r="J68" s="9">
        <f>28.79*10</f>
        <v>287.9</v>
      </c>
      <c r="K68" s="9">
        <f>9.46*10</f>
        <v>94.6</v>
      </c>
      <c r="L68" s="14" t="s">
        <v>339</v>
      </c>
      <c r="M68" s="14" t="s">
        <v>339</v>
      </c>
      <c r="N68" s="9">
        <v>9872.4</v>
      </c>
      <c r="O68" s="19"/>
    </row>
    <row r="69" customHeight="true" spans="1:15">
      <c r="A69" s="9">
        <v>66</v>
      </c>
      <c r="B69" s="7" t="s">
        <v>180</v>
      </c>
      <c r="C69" s="7" t="s">
        <v>396</v>
      </c>
      <c r="D69" s="10"/>
      <c r="E69" s="7" t="s">
        <v>176</v>
      </c>
      <c r="F69" s="13" t="s">
        <v>59</v>
      </c>
      <c r="G69" s="9">
        <v>2025.6</v>
      </c>
      <c r="H69" s="9">
        <f>658.08*10</f>
        <v>6580.8</v>
      </c>
      <c r="I69" s="9">
        <f>290.91*10</f>
        <v>2909.1</v>
      </c>
      <c r="J69" s="9">
        <f>28.79*10</f>
        <v>287.9</v>
      </c>
      <c r="K69" s="9">
        <f>9.46*10</f>
        <v>94.6</v>
      </c>
      <c r="L69" s="14" t="s">
        <v>339</v>
      </c>
      <c r="M69" s="14" t="s">
        <v>339</v>
      </c>
      <c r="N69" s="9">
        <v>9872.4</v>
      </c>
      <c r="O69" s="19"/>
    </row>
    <row r="70" customHeight="true" spans="1:15">
      <c r="A70" s="9">
        <v>67</v>
      </c>
      <c r="B70" s="7" t="s">
        <v>182</v>
      </c>
      <c r="C70" s="7" t="s">
        <v>397</v>
      </c>
      <c r="D70" s="11"/>
      <c r="E70" s="7" t="s">
        <v>58</v>
      </c>
      <c r="F70" s="13" t="s">
        <v>59</v>
      </c>
      <c r="G70" s="9">
        <v>2025.6</v>
      </c>
      <c r="H70" s="9">
        <f>658.08*10</f>
        <v>6580.8</v>
      </c>
      <c r="I70" s="9">
        <f>290.91*10</f>
        <v>2909.1</v>
      </c>
      <c r="J70" s="9">
        <f>28.79*10</f>
        <v>287.9</v>
      </c>
      <c r="K70" s="9">
        <f>9.46*10</f>
        <v>94.6</v>
      </c>
      <c r="L70" s="14" t="s">
        <v>339</v>
      </c>
      <c r="M70" s="14" t="s">
        <v>339</v>
      </c>
      <c r="N70" s="9">
        <v>9872.4</v>
      </c>
      <c r="O70" s="20"/>
    </row>
    <row r="71" customHeight="true" spans="1:15">
      <c r="A71" s="9">
        <v>68</v>
      </c>
      <c r="B71" s="7" t="s">
        <v>184</v>
      </c>
      <c r="C71" s="7" t="s">
        <v>398</v>
      </c>
      <c r="D71" s="12" t="s">
        <v>186</v>
      </c>
      <c r="E71" s="7" t="s">
        <v>187</v>
      </c>
      <c r="F71" s="9" t="s">
        <v>14</v>
      </c>
      <c r="G71" s="9">
        <v>2025.6</v>
      </c>
      <c r="H71" s="9">
        <f>658.08*12</f>
        <v>7896.96</v>
      </c>
      <c r="I71" s="9">
        <f>290.91*12</f>
        <v>3490.92</v>
      </c>
      <c r="J71" s="9">
        <f>28.79*12</f>
        <v>345.48</v>
      </c>
      <c r="K71" s="9">
        <f>9.46*12</f>
        <v>113.52</v>
      </c>
      <c r="L71" s="9">
        <f>43.48*3</f>
        <v>130.44</v>
      </c>
      <c r="M71" s="9" t="s">
        <v>334</v>
      </c>
      <c r="N71" s="9">
        <v>11977.32</v>
      </c>
      <c r="O71" s="18">
        <v>33740.08</v>
      </c>
    </row>
    <row r="72" customHeight="true" spans="1:15">
      <c r="A72" s="9">
        <v>69</v>
      </c>
      <c r="B72" s="7" t="s">
        <v>188</v>
      </c>
      <c r="C72" s="7" t="s">
        <v>399</v>
      </c>
      <c r="D72" s="10"/>
      <c r="E72" s="7" t="s">
        <v>52</v>
      </c>
      <c r="F72" s="9" t="s">
        <v>14</v>
      </c>
      <c r="G72" s="9">
        <v>2025.6</v>
      </c>
      <c r="H72" s="9">
        <f>658.08*12</f>
        <v>7896.96</v>
      </c>
      <c r="I72" s="9">
        <f>290.91*12</f>
        <v>3490.92</v>
      </c>
      <c r="J72" s="9">
        <f>28.79*12</f>
        <v>345.48</v>
      </c>
      <c r="K72" s="9">
        <f>9.46*12</f>
        <v>113.52</v>
      </c>
      <c r="L72" s="9">
        <v>43.48</v>
      </c>
      <c r="M72" s="9" t="s">
        <v>400</v>
      </c>
      <c r="N72" s="9">
        <v>11890.36</v>
      </c>
      <c r="O72" s="19"/>
    </row>
    <row r="73" customHeight="true" spans="1:15">
      <c r="A73" s="9">
        <v>70</v>
      </c>
      <c r="B73" s="7" t="s">
        <v>190</v>
      </c>
      <c r="C73" s="7" t="s">
        <v>401</v>
      </c>
      <c r="D73" s="11"/>
      <c r="E73" s="9" t="s">
        <v>192</v>
      </c>
      <c r="F73" s="13" t="s">
        <v>59</v>
      </c>
      <c r="G73" s="9">
        <v>2025.6</v>
      </c>
      <c r="H73" s="9">
        <f>658.08*10</f>
        <v>6580.8</v>
      </c>
      <c r="I73" s="9">
        <f>290.91*10</f>
        <v>2909.1</v>
      </c>
      <c r="J73" s="9">
        <f>28.79*10</f>
        <v>287.9</v>
      </c>
      <c r="K73" s="9">
        <f>9.46*10</f>
        <v>94.6</v>
      </c>
      <c r="L73" s="14" t="s">
        <v>339</v>
      </c>
      <c r="M73" s="14" t="s">
        <v>339</v>
      </c>
      <c r="N73" s="9">
        <v>9872.4</v>
      </c>
      <c r="O73" s="20"/>
    </row>
    <row r="74" customHeight="true" spans="1:15">
      <c r="A74" s="9">
        <v>71</v>
      </c>
      <c r="B74" s="7" t="s">
        <v>193</v>
      </c>
      <c r="C74" s="7" t="s">
        <v>402</v>
      </c>
      <c r="D74" s="10" t="s">
        <v>195</v>
      </c>
      <c r="E74" s="7" t="s">
        <v>196</v>
      </c>
      <c r="F74" s="13" t="s">
        <v>196</v>
      </c>
      <c r="G74" s="9">
        <v>2025.6</v>
      </c>
      <c r="H74" s="9">
        <f>658.08*11</f>
        <v>7238.88</v>
      </c>
      <c r="I74" s="9">
        <f>290.91*11</f>
        <v>3200.01</v>
      </c>
      <c r="J74" s="9">
        <f>28.79*11</f>
        <v>316.69</v>
      </c>
      <c r="K74" s="9">
        <f>9.46*11</f>
        <v>104.06</v>
      </c>
      <c r="L74" s="14" t="s">
        <v>339</v>
      </c>
      <c r="M74" s="14" t="s">
        <v>339</v>
      </c>
      <c r="N74" s="9">
        <v>10859.64</v>
      </c>
      <c r="O74" s="18">
        <v>20732.04</v>
      </c>
    </row>
    <row r="75" customHeight="true" spans="1:15">
      <c r="A75" s="9">
        <v>72</v>
      </c>
      <c r="B75" s="9" t="s">
        <v>197</v>
      </c>
      <c r="C75" s="7" t="s">
        <v>403</v>
      </c>
      <c r="D75" s="11"/>
      <c r="E75" s="23" t="s">
        <v>176</v>
      </c>
      <c r="F75" s="13" t="s">
        <v>59</v>
      </c>
      <c r="G75" s="9">
        <v>2025.6</v>
      </c>
      <c r="H75" s="9">
        <f>658.08*10</f>
        <v>6580.8</v>
      </c>
      <c r="I75" s="9">
        <f>290.91*10</f>
        <v>2909.1</v>
      </c>
      <c r="J75" s="9">
        <f>28.79*10</f>
        <v>287.9</v>
      </c>
      <c r="K75" s="9">
        <f>9.46*10</f>
        <v>94.6</v>
      </c>
      <c r="L75" s="14" t="s">
        <v>339</v>
      </c>
      <c r="M75" s="14" t="s">
        <v>339</v>
      </c>
      <c r="N75" s="9">
        <v>9872.4</v>
      </c>
      <c r="O75" s="20"/>
    </row>
    <row r="76" customHeight="true" spans="1:15">
      <c r="A76" s="9">
        <v>73</v>
      </c>
      <c r="B76" s="7" t="s">
        <v>199</v>
      </c>
      <c r="C76" s="7" t="s">
        <v>404</v>
      </c>
      <c r="D76" s="12" t="s">
        <v>201</v>
      </c>
      <c r="E76" s="7" t="s">
        <v>19</v>
      </c>
      <c r="F76" s="9" t="s">
        <v>14</v>
      </c>
      <c r="G76" s="9">
        <v>2025.6</v>
      </c>
      <c r="H76" s="9">
        <f>658.08*12</f>
        <v>7896.96</v>
      </c>
      <c r="I76" s="9">
        <f>290.91*12</f>
        <v>3490.92</v>
      </c>
      <c r="J76" s="9">
        <f>28.79*12</f>
        <v>345.48</v>
      </c>
      <c r="K76" s="9">
        <f>9.46*12</f>
        <v>113.52</v>
      </c>
      <c r="L76" s="9">
        <f>43.48*3</f>
        <v>130.44</v>
      </c>
      <c r="M76" s="9" t="s">
        <v>334</v>
      </c>
      <c r="N76" s="9">
        <v>11977.32</v>
      </c>
      <c r="O76" s="18">
        <v>21849.72</v>
      </c>
    </row>
    <row r="77" customHeight="true" spans="1:15">
      <c r="A77" s="9">
        <v>74</v>
      </c>
      <c r="B77" s="7" t="s">
        <v>202</v>
      </c>
      <c r="C77" s="7" t="s">
        <v>405</v>
      </c>
      <c r="D77" s="11"/>
      <c r="E77" s="7" t="s">
        <v>58</v>
      </c>
      <c r="F77" s="13" t="s">
        <v>59</v>
      </c>
      <c r="G77" s="9">
        <v>2025.6</v>
      </c>
      <c r="H77" s="9">
        <f>658.08*10</f>
        <v>6580.8</v>
      </c>
      <c r="I77" s="9">
        <f>290.91*10</f>
        <v>2909.1</v>
      </c>
      <c r="J77" s="9">
        <f>28.79*10</f>
        <v>287.9</v>
      </c>
      <c r="K77" s="9">
        <f>9.46*10</f>
        <v>94.6</v>
      </c>
      <c r="L77" s="14" t="s">
        <v>339</v>
      </c>
      <c r="M77" s="14" t="s">
        <v>339</v>
      </c>
      <c r="N77" s="9">
        <v>9872.4</v>
      </c>
      <c r="O77" s="20"/>
    </row>
    <row r="78" customHeight="true" spans="1:15">
      <c r="A78" s="9">
        <v>75</v>
      </c>
      <c r="B78" s="7" t="s">
        <v>204</v>
      </c>
      <c r="C78" s="7" t="s">
        <v>392</v>
      </c>
      <c r="D78" s="12" t="s">
        <v>206</v>
      </c>
      <c r="E78" s="7" t="s">
        <v>207</v>
      </c>
      <c r="F78" s="9" t="s">
        <v>14</v>
      </c>
      <c r="G78" s="9">
        <v>2025.6</v>
      </c>
      <c r="H78" s="9">
        <f>658.08*12</f>
        <v>7896.96</v>
      </c>
      <c r="I78" s="9">
        <f>290.91*12</f>
        <v>3490.92</v>
      </c>
      <c r="J78" s="9">
        <f>28.79*12</f>
        <v>345.48</v>
      </c>
      <c r="K78" s="9">
        <f>9.46*12</f>
        <v>113.52</v>
      </c>
      <c r="L78" s="9">
        <f>43.48*3</f>
        <v>130.44</v>
      </c>
      <c r="M78" s="9" t="s">
        <v>334</v>
      </c>
      <c r="N78" s="9">
        <v>11977.32</v>
      </c>
      <c r="O78" s="18">
        <v>21849.72</v>
      </c>
    </row>
    <row r="79" customHeight="true" spans="1:15">
      <c r="A79" s="9">
        <v>76</v>
      </c>
      <c r="B79" s="7" t="s">
        <v>208</v>
      </c>
      <c r="C79" s="7" t="s">
        <v>406</v>
      </c>
      <c r="D79" s="11"/>
      <c r="E79" s="9" t="s">
        <v>210</v>
      </c>
      <c r="F79" s="13" t="s">
        <v>59</v>
      </c>
      <c r="G79" s="9">
        <v>2025.6</v>
      </c>
      <c r="H79" s="9">
        <f>658.08*10</f>
        <v>6580.8</v>
      </c>
      <c r="I79" s="9">
        <f>290.91*10</f>
        <v>2909.1</v>
      </c>
      <c r="J79" s="9">
        <f>28.79*10</f>
        <v>287.9</v>
      </c>
      <c r="K79" s="9">
        <f>9.46*10</f>
        <v>94.6</v>
      </c>
      <c r="L79" s="14" t="s">
        <v>339</v>
      </c>
      <c r="M79" s="14" t="s">
        <v>339</v>
      </c>
      <c r="N79" s="9">
        <v>9872.4</v>
      </c>
      <c r="O79" s="20"/>
    </row>
    <row r="80" customHeight="true" spans="1:15">
      <c r="A80" s="9">
        <v>77</v>
      </c>
      <c r="B80" s="9" t="s">
        <v>407</v>
      </c>
      <c r="C80" s="9" t="s">
        <v>365</v>
      </c>
      <c r="D80" s="10" t="s">
        <v>213</v>
      </c>
      <c r="E80" s="9">
        <v>2021.12</v>
      </c>
      <c r="F80" s="9" t="s">
        <v>408</v>
      </c>
      <c r="G80" s="9" t="s">
        <v>408</v>
      </c>
      <c r="H80" s="14" t="s">
        <v>339</v>
      </c>
      <c r="I80" s="14" t="s">
        <v>339</v>
      </c>
      <c r="J80" s="14" t="s">
        <v>339</v>
      </c>
      <c r="K80" s="14" t="s">
        <v>339</v>
      </c>
      <c r="L80" s="9">
        <v>43.48</v>
      </c>
      <c r="M80" s="9" t="s">
        <v>343</v>
      </c>
      <c r="N80" s="9">
        <f>SUM(L80:M80)</f>
        <v>43.48</v>
      </c>
      <c r="O80" s="19">
        <v>21893.2</v>
      </c>
    </row>
    <row r="81" customHeight="true" spans="1:15">
      <c r="A81" s="9">
        <v>78</v>
      </c>
      <c r="B81" s="7" t="s">
        <v>211</v>
      </c>
      <c r="C81" s="7" t="s">
        <v>409</v>
      </c>
      <c r="D81" s="10"/>
      <c r="E81" s="7" t="s">
        <v>19</v>
      </c>
      <c r="F81" s="9" t="s">
        <v>14</v>
      </c>
      <c r="G81" s="9">
        <v>2025.6</v>
      </c>
      <c r="H81" s="9">
        <f>658.08*12</f>
        <v>7896.96</v>
      </c>
      <c r="I81" s="9">
        <f>290.91*12</f>
        <v>3490.92</v>
      </c>
      <c r="J81" s="9">
        <f>28.79*12</f>
        <v>345.48</v>
      </c>
      <c r="K81" s="9">
        <f>9.46*12</f>
        <v>113.52</v>
      </c>
      <c r="L81" s="9">
        <f>43.48*3</f>
        <v>130.44</v>
      </c>
      <c r="M81" s="9" t="s">
        <v>334</v>
      </c>
      <c r="N81" s="9">
        <v>11977.32</v>
      </c>
      <c r="O81" s="19"/>
    </row>
    <row r="82" customHeight="true" spans="1:15">
      <c r="A82" s="9">
        <v>79</v>
      </c>
      <c r="B82" s="7" t="s">
        <v>214</v>
      </c>
      <c r="C82" s="7" t="s">
        <v>410</v>
      </c>
      <c r="D82" s="11"/>
      <c r="E82" s="7" t="s">
        <v>192</v>
      </c>
      <c r="F82" s="13" t="s">
        <v>59</v>
      </c>
      <c r="G82" s="9">
        <v>2025.6</v>
      </c>
      <c r="H82" s="9">
        <f>658.08*10</f>
        <v>6580.8</v>
      </c>
      <c r="I82" s="9">
        <f>290.91*10</f>
        <v>2909.1</v>
      </c>
      <c r="J82" s="9">
        <f>28.79*10</f>
        <v>287.9</v>
      </c>
      <c r="K82" s="9">
        <f>9.46*10</f>
        <v>94.6</v>
      </c>
      <c r="L82" s="14" t="s">
        <v>339</v>
      </c>
      <c r="M82" s="14" t="s">
        <v>339</v>
      </c>
      <c r="N82" s="9">
        <v>9872.4</v>
      </c>
      <c r="O82" s="20"/>
    </row>
    <row r="83" customHeight="true" spans="1:15">
      <c r="A83" s="9">
        <v>80</v>
      </c>
      <c r="B83" s="7" t="s">
        <v>216</v>
      </c>
      <c r="C83" s="7" t="s">
        <v>335</v>
      </c>
      <c r="D83" s="12" t="s">
        <v>218</v>
      </c>
      <c r="E83" s="7" t="s">
        <v>19</v>
      </c>
      <c r="F83" s="9" t="s">
        <v>14</v>
      </c>
      <c r="G83" s="9">
        <v>2025.6</v>
      </c>
      <c r="H83" s="9">
        <f>658.08*12</f>
        <v>7896.96</v>
      </c>
      <c r="I83" s="9">
        <f>290.91*12</f>
        <v>3490.92</v>
      </c>
      <c r="J83" s="9">
        <f>28.79*12</f>
        <v>345.48</v>
      </c>
      <c r="K83" s="9">
        <f>9.46*12</f>
        <v>113.52</v>
      </c>
      <c r="L83" s="9">
        <f>43.48*3</f>
        <v>130.44</v>
      </c>
      <c r="M83" s="9" t="s">
        <v>334</v>
      </c>
      <c r="N83" s="9">
        <v>11977.32</v>
      </c>
      <c r="O83" s="18">
        <v>31722.12</v>
      </c>
    </row>
    <row r="84" customHeight="true" spans="1:15">
      <c r="A84" s="9">
        <v>81</v>
      </c>
      <c r="B84" s="7" t="s">
        <v>219</v>
      </c>
      <c r="C84" s="7" t="s">
        <v>411</v>
      </c>
      <c r="D84" s="10"/>
      <c r="E84" s="7" t="s">
        <v>192</v>
      </c>
      <c r="F84" s="13" t="s">
        <v>59</v>
      </c>
      <c r="G84" s="9">
        <v>2025.6</v>
      </c>
      <c r="H84" s="9">
        <f>658.08*10</f>
        <v>6580.8</v>
      </c>
      <c r="I84" s="9">
        <f>290.91*10</f>
        <v>2909.1</v>
      </c>
      <c r="J84" s="9">
        <f>28.79*10</f>
        <v>287.9</v>
      </c>
      <c r="K84" s="9">
        <f>9.46*10</f>
        <v>94.6</v>
      </c>
      <c r="L84" s="14" t="s">
        <v>339</v>
      </c>
      <c r="M84" s="14" t="s">
        <v>339</v>
      </c>
      <c r="N84" s="9">
        <v>9872.4</v>
      </c>
      <c r="O84" s="19"/>
    </row>
    <row r="85" customHeight="true" spans="1:15">
      <c r="A85" s="9">
        <v>82</v>
      </c>
      <c r="B85" s="7" t="s">
        <v>221</v>
      </c>
      <c r="C85" s="7" t="s">
        <v>412</v>
      </c>
      <c r="D85" s="11"/>
      <c r="E85" s="7" t="s">
        <v>192</v>
      </c>
      <c r="F85" s="13" t="s">
        <v>59</v>
      </c>
      <c r="G85" s="9">
        <v>2025.6</v>
      </c>
      <c r="H85" s="9">
        <f>658.08*10</f>
        <v>6580.8</v>
      </c>
      <c r="I85" s="9">
        <f>290.91*10</f>
        <v>2909.1</v>
      </c>
      <c r="J85" s="9">
        <f>28.79*10</f>
        <v>287.9</v>
      </c>
      <c r="K85" s="9">
        <f>9.46*10</f>
        <v>94.6</v>
      </c>
      <c r="L85" s="14" t="s">
        <v>339</v>
      </c>
      <c r="M85" s="14" t="s">
        <v>339</v>
      </c>
      <c r="N85" s="9">
        <v>9872.4</v>
      </c>
      <c r="O85" s="20"/>
    </row>
    <row r="86" customHeight="true" spans="1:15">
      <c r="A86" s="9">
        <v>83</v>
      </c>
      <c r="B86" s="7" t="s">
        <v>223</v>
      </c>
      <c r="C86" s="7" t="s">
        <v>413</v>
      </c>
      <c r="D86" s="7" t="s">
        <v>225</v>
      </c>
      <c r="E86" s="7" t="s">
        <v>19</v>
      </c>
      <c r="F86" s="9" t="s">
        <v>14</v>
      </c>
      <c r="G86" s="9">
        <v>2025.6</v>
      </c>
      <c r="H86" s="9">
        <f t="shared" ref="H86:H91" si="7">658.08*12</f>
        <v>7896.96</v>
      </c>
      <c r="I86" s="9">
        <f t="shared" ref="I86:I91" si="8">290.91*12</f>
        <v>3490.92</v>
      </c>
      <c r="J86" s="9">
        <f t="shared" ref="J86:J91" si="9">28.79*12</f>
        <v>345.48</v>
      </c>
      <c r="K86" s="9">
        <f t="shared" ref="K86:K91" si="10">9.46*12</f>
        <v>113.52</v>
      </c>
      <c r="L86" s="9">
        <f>43.48*3</f>
        <v>130.44</v>
      </c>
      <c r="M86" s="9" t="s">
        <v>334</v>
      </c>
      <c r="N86" s="9">
        <v>11977.32</v>
      </c>
      <c r="O86" s="18">
        <v>35931.96</v>
      </c>
    </row>
    <row r="87" customHeight="true" spans="1:15">
      <c r="A87" s="9">
        <v>84</v>
      </c>
      <c r="B87" s="7" t="s">
        <v>226</v>
      </c>
      <c r="C87" s="7" t="s">
        <v>414</v>
      </c>
      <c r="D87" s="7"/>
      <c r="E87" s="7" t="s">
        <v>19</v>
      </c>
      <c r="F87" s="9" t="s">
        <v>14</v>
      </c>
      <c r="G87" s="9">
        <v>2025.6</v>
      </c>
      <c r="H87" s="9">
        <f t="shared" si="7"/>
        <v>7896.96</v>
      </c>
      <c r="I87" s="9">
        <f t="shared" si="8"/>
        <v>3490.92</v>
      </c>
      <c r="J87" s="9">
        <f t="shared" si="9"/>
        <v>345.48</v>
      </c>
      <c r="K87" s="9">
        <f t="shared" si="10"/>
        <v>113.52</v>
      </c>
      <c r="L87" s="9">
        <f>43.48*3</f>
        <v>130.44</v>
      </c>
      <c r="M87" s="9" t="s">
        <v>334</v>
      </c>
      <c r="N87" s="9">
        <v>11977.32</v>
      </c>
      <c r="O87" s="19"/>
    </row>
    <row r="88" customHeight="true" spans="1:15">
      <c r="A88" s="9">
        <v>85</v>
      </c>
      <c r="B88" s="7" t="s">
        <v>228</v>
      </c>
      <c r="C88" s="7" t="s">
        <v>415</v>
      </c>
      <c r="D88" s="7"/>
      <c r="E88" s="7" t="s">
        <v>230</v>
      </c>
      <c r="F88" s="9" t="s">
        <v>14</v>
      </c>
      <c r="G88" s="9">
        <v>2025.6</v>
      </c>
      <c r="H88" s="9">
        <f t="shared" si="7"/>
        <v>7896.96</v>
      </c>
      <c r="I88" s="9">
        <f t="shared" si="8"/>
        <v>3490.92</v>
      </c>
      <c r="J88" s="9">
        <f t="shared" si="9"/>
        <v>345.48</v>
      </c>
      <c r="K88" s="9">
        <f t="shared" si="10"/>
        <v>113.52</v>
      </c>
      <c r="L88" s="9">
        <f>43.48*3</f>
        <v>130.44</v>
      </c>
      <c r="M88" s="9" t="s">
        <v>334</v>
      </c>
      <c r="N88" s="9">
        <v>11977.32</v>
      </c>
      <c r="O88" s="20"/>
    </row>
    <row r="89" customHeight="true" spans="1:15">
      <c r="A89" s="9">
        <v>86</v>
      </c>
      <c r="B89" s="7" t="s">
        <v>231</v>
      </c>
      <c r="C89" s="7" t="s">
        <v>416</v>
      </c>
      <c r="D89" s="12" t="s">
        <v>233</v>
      </c>
      <c r="E89" s="7" t="s">
        <v>19</v>
      </c>
      <c r="F89" s="9" t="s">
        <v>14</v>
      </c>
      <c r="G89" s="9">
        <v>2025.6</v>
      </c>
      <c r="H89" s="9">
        <f t="shared" si="7"/>
        <v>7896.96</v>
      </c>
      <c r="I89" s="9">
        <f t="shared" si="8"/>
        <v>3490.92</v>
      </c>
      <c r="J89" s="9">
        <f t="shared" si="9"/>
        <v>345.48</v>
      </c>
      <c r="K89" s="9">
        <f t="shared" si="10"/>
        <v>113.52</v>
      </c>
      <c r="L89" s="9">
        <f>43.48*3</f>
        <v>130.44</v>
      </c>
      <c r="M89" s="9" t="s">
        <v>334</v>
      </c>
      <c r="N89" s="9">
        <v>11977.32</v>
      </c>
      <c r="O89" s="18">
        <v>23911.16</v>
      </c>
    </row>
    <row r="90" customHeight="true" spans="1:15">
      <c r="A90" s="9">
        <v>87</v>
      </c>
      <c r="B90" s="7" t="s">
        <v>234</v>
      </c>
      <c r="C90" s="7" t="s">
        <v>417</v>
      </c>
      <c r="D90" s="11"/>
      <c r="E90" s="7" t="s">
        <v>236</v>
      </c>
      <c r="F90" s="9" t="s">
        <v>14</v>
      </c>
      <c r="G90" s="9">
        <v>2025.6</v>
      </c>
      <c r="H90" s="9">
        <f t="shared" si="7"/>
        <v>7896.96</v>
      </c>
      <c r="I90" s="9">
        <f t="shared" si="8"/>
        <v>3490.92</v>
      </c>
      <c r="J90" s="9">
        <f t="shared" si="9"/>
        <v>345.48</v>
      </c>
      <c r="K90" s="9">
        <f t="shared" si="10"/>
        <v>113.52</v>
      </c>
      <c r="L90" s="9">
        <f>43.48*2</f>
        <v>86.96</v>
      </c>
      <c r="M90" s="9" t="s">
        <v>418</v>
      </c>
      <c r="N90" s="9">
        <v>11933.84</v>
      </c>
      <c r="O90" s="20"/>
    </row>
    <row r="91" customHeight="true" spans="1:15">
      <c r="A91" s="9">
        <v>88</v>
      </c>
      <c r="B91" s="7" t="s">
        <v>237</v>
      </c>
      <c r="C91" s="7" t="s">
        <v>419</v>
      </c>
      <c r="D91" s="7" t="s">
        <v>239</v>
      </c>
      <c r="E91" s="7" t="s">
        <v>19</v>
      </c>
      <c r="F91" s="9" t="s">
        <v>14</v>
      </c>
      <c r="G91" s="9">
        <v>2025.6</v>
      </c>
      <c r="H91" s="9">
        <f t="shared" si="7"/>
        <v>7896.96</v>
      </c>
      <c r="I91" s="9">
        <f t="shared" si="8"/>
        <v>3490.92</v>
      </c>
      <c r="J91" s="9">
        <f t="shared" si="9"/>
        <v>345.48</v>
      </c>
      <c r="K91" s="9">
        <f t="shared" si="10"/>
        <v>113.52</v>
      </c>
      <c r="L91" s="9">
        <f>43.48*3</f>
        <v>130.44</v>
      </c>
      <c r="M91" s="9" t="s">
        <v>334</v>
      </c>
      <c r="N91" s="9">
        <v>11977.32</v>
      </c>
      <c r="O91" s="9">
        <v>21849.72</v>
      </c>
    </row>
    <row r="92" customHeight="true" spans="1:15">
      <c r="A92" s="9">
        <v>89</v>
      </c>
      <c r="B92" s="7" t="s">
        <v>240</v>
      </c>
      <c r="C92" s="7" t="s">
        <v>420</v>
      </c>
      <c r="D92" s="7"/>
      <c r="E92" s="7" t="s">
        <v>58</v>
      </c>
      <c r="F92" s="9" t="s">
        <v>59</v>
      </c>
      <c r="G92" s="9">
        <v>2025.6</v>
      </c>
      <c r="H92" s="9">
        <f>658.08*10</f>
        <v>6580.8</v>
      </c>
      <c r="I92" s="9">
        <f>290.91*10</f>
        <v>2909.1</v>
      </c>
      <c r="J92" s="9">
        <f>28.79*10</f>
        <v>287.9</v>
      </c>
      <c r="K92" s="9">
        <f>9.46*10</f>
        <v>94.6</v>
      </c>
      <c r="L92" s="14" t="s">
        <v>339</v>
      </c>
      <c r="M92" s="14" t="s">
        <v>339</v>
      </c>
      <c r="N92" s="9">
        <v>9872.4</v>
      </c>
      <c r="O92" s="9"/>
    </row>
    <row r="93" customHeight="true" spans="1:15">
      <c r="A93" s="9">
        <v>90</v>
      </c>
      <c r="B93" s="7" t="s">
        <v>242</v>
      </c>
      <c r="C93" s="7" t="s">
        <v>421</v>
      </c>
      <c r="D93" s="7" t="s">
        <v>244</v>
      </c>
      <c r="E93" s="7" t="s">
        <v>19</v>
      </c>
      <c r="F93" s="9" t="s">
        <v>14</v>
      </c>
      <c r="G93" s="9">
        <v>2025.6</v>
      </c>
      <c r="H93" s="9">
        <f t="shared" ref="H93:H99" si="11">658.08*12</f>
        <v>7896.96</v>
      </c>
      <c r="I93" s="9">
        <f t="shared" ref="I93:I99" si="12">290.91*12</f>
        <v>3490.92</v>
      </c>
      <c r="J93" s="9">
        <f t="shared" ref="J93:J99" si="13">28.79*12</f>
        <v>345.48</v>
      </c>
      <c r="K93" s="9">
        <f t="shared" ref="K93:K99" si="14">9.46*12</f>
        <v>113.52</v>
      </c>
      <c r="L93" s="9">
        <f>43.48*3</f>
        <v>130.44</v>
      </c>
      <c r="M93" s="9" t="s">
        <v>334</v>
      </c>
      <c r="N93" s="9">
        <v>11977.32</v>
      </c>
      <c r="O93" s="9">
        <v>59886.6</v>
      </c>
    </row>
    <row r="94" customHeight="true" spans="1:15">
      <c r="A94" s="9">
        <v>91</v>
      </c>
      <c r="B94" s="7" t="s">
        <v>245</v>
      </c>
      <c r="C94" s="7" t="s">
        <v>422</v>
      </c>
      <c r="D94" s="7"/>
      <c r="E94" s="7" t="s">
        <v>19</v>
      </c>
      <c r="F94" s="9" t="s">
        <v>14</v>
      </c>
      <c r="G94" s="9">
        <v>2025.6</v>
      </c>
      <c r="H94" s="9">
        <f t="shared" si="11"/>
        <v>7896.96</v>
      </c>
      <c r="I94" s="9">
        <f t="shared" si="12"/>
        <v>3490.92</v>
      </c>
      <c r="J94" s="9">
        <f t="shared" si="13"/>
        <v>345.48</v>
      </c>
      <c r="K94" s="9">
        <f t="shared" si="14"/>
        <v>113.52</v>
      </c>
      <c r="L94" s="9">
        <f>43.48*3</f>
        <v>130.44</v>
      </c>
      <c r="M94" s="9" t="s">
        <v>334</v>
      </c>
      <c r="N94" s="9">
        <v>11977.32</v>
      </c>
      <c r="O94" s="9"/>
    </row>
    <row r="95" customHeight="true" spans="1:15">
      <c r="A95" s="9">
        <v>92</v>
      </c>
      <c r="B95" s="7" t="s">
        <v>247</v>
      </c>
      <c r="C95" s="7" t="s">
        <v>423</v>
      </c>
      <c r="D95" s="7"/>
      <c r="E95" s="7" t="s">
        <v>19</v>
      </c>
      <c r="F95" s="9" t="s">
        <v>14</v>
      </c>
      <c r="G95" s="9">
        <v>2025.6</v>
      </c>
      <c r="H95" s="9">
        <f t="shared" si="11"/>
        <v>7896.96</v>
      </c>
      <c r="I95" s="9">
        <f t="shared" si="12"/>
        <v>3490.92</v>
      </c>
      <c r="J95" s="9">
        <f t="shared" si="13"/>
        <v>345.48</v>
      </c>
      <c r="K95" s="9">
        <f t="shared" si="14"/>
        <v>113.52</v>
      </c>
      <c r="L95" s="9">
        <f>43.48*3</f>
        <v>130.44</v>
      </c>
      <c r="M95" s="9" t="s">
        <v>334</v>
      </c>
      <c r="N95" s="9">
        <v>11977.32</v>
      </c>
      <c r="O95" s="9"/>
    </row>
    <row r="96" customHeight="true" spans="1:15">
      <c r="A96" s="9">
        <v>93</v>
      </c>
      <c r="B96" s="7" t="s">
        <v>249</v>
      </c>
      <c r="C96" s="7" t="s">
        <v>416</v>
      </c>
      <c r="D96" s="7"/>
      <c r="E96" s="7" t="s">
        <v>19</v>
      </c>
      <c r="F96" s="9" t="s">
        <v>14</v>
      </c>
      <c r="G96" s="9">
        <v>2025.6</v>
      </c>
      <c r="H96" s="9">
        <f t="shared" si="11"/>
        <v>7896.96</v>
      </c>
      <c r="I96" s="9">
        <f t="shared" si="12"/>
        <v>3490.92</v>
      </c>
      <c r="J96" s="9">
        <f t="shared" si="13"/>
        <v>345.48</v>
      </c>
      <c r="K96" s="9">
        <f t="shared" si="14"/>
        <v>113.52</v>
      </c>
      <c r="L96" s="9">
        <f>43.48*3</f>
        <v>130.44</v>
      </c>
      <c r="M96" s="9" t="s">
        <v>334</v>
      </c>
      <c r="N96" s="9">
        <v>11977.32</v>
      </c>
      <c r="O96" s="9"/>
    </row>
    <row r="97" customHeight="true" spans="1:15">
      <c r="A97" s="9">
        <v>94</v>
      </c>
      <c r="B97" s="7" t="s">
        <v>251</v>
      </c>
      <c r="C97" s="7" t="s">
        <v>410</v>
      </c>
      <c r="D97" s="7"/>
      <c r="E97" s="7" t="s">
        <v>19</v>
      </c>
      <c r="F97" s="9" t="s">
        <v>14</v>
      </c>
      <c r="G97" s="9">
        <v>2025.6</v>
      </c>
      <c r="H97" s="9">
        <f t="shared" si="11"/>
        <v>7896.96</v>
      </c>
      <c r="I97" s="9">
        <f t="shared" si="12"/>
        <v>3490.92</v>
      </c>
      <c r="J97" s="9">
        <f t="shared" si="13"/>
        <v>345.48</v>
      </c>
      <c r="K97" s="9">
        <f t="shared" si="14"/>
        <v>113.52</v>
      </c>
      <c r="L97" s="9">
        <f>43.48*3</f>
        <v>130.44</v>
      </c>
      <c r="M97" s="9" t="s">
        <v>334</v>
      </c>
      <c r="N97" s="9">
        <v>11977.32</v>
      </c>
      <c r="O97" s="9"/>
    </row>
    <row r="98" ht="30" customHeight="true" spans="1:15">
      <c r="A98" s="9">
        <v>95</v>
      </c>
      <c r="B98" s="7" t="s">
        <v>253</v>
      </c>
      <c r="C98" s="7" t="s">
        <v>424</v>
      </c>
      <c r="D98" s="7" t="s">
        <v>425</v>
      </c>
      <c r="E98" s="9" t="s">
        <v>236</v>
      </c>
      <c r="F98" s="9" t="s">
        <v>14</v>
      </c>
      <c r="G98" s="9">
        <v>2025.6</v>
      </c>
      <c r="H98" s="9">
        <f t="shared" si="11"/>
        <v>7896.96</v>
      </c>
      <c r="I98" s="9">
        <f t="shared" si="12"/>
        <v>3490.92</v>
      </c>
      <c r="J98" s="9">
        <f t="shared" si="13"/>
        <v>345.48</v>
      </c>
      <c r="K98" s="9">
        <f t="shared" si="14"/>
        <v>113.52</v>
      </c>
      <c r="L98" s="9">
        <f>43.48*2</f>
        <v>86.96</v>
      </c>
      <c r="M98" s="9" t="s">
        <v>418</v>
      </c>
      <c r="N98" s="9">
        <v>11933.84</v>
      </c>
      <c r="O98" s="9">
        <v>11933.84</v>
      </c>
    </row>
    <row r="99" ht="29" customHeight="true" spans="1:15">
      <c r="A99" s="9">
        <v>96</v>
      </c>
      <c r="B99" s="7" t="s">
        <v>256</v>
      </c>
      <c r="C99" s="7" t="s">
        <v>426</v>
      </c>
      <c r="D99" s="7" t="s">
        <v>258</v>
      </c>
      <c r="E99" s="9" t="s">
        <v>259</v>
      </c>
      <c r="F99" s="13" t="s">
        <v>14</v>
      </c>
      <c r="G99" s="9">
        <v>2025.6</v>
      </c>
      <c r="H99" s="9">
        <f t="shared" si="11"/>
        <v>7896.96</v>
      </c>
      <c r="I99" s="9">
        <f t="shared" si="12"/>
        <v>3490.92</v>
      </c>
      <c r="J99" s="9">
        <f t="shared" si="13"/>
        <v>345.48</v>
      </c>
      <c r="K99" s="9">
        <f t="shared" si="14"/>
        <v>113.52</v>
      </c>
      <c r="L99" s="14" t="s">
        <v>339</v>
      </c>
      <c r="M99" s="14" t="s">
        <v>339</v>
      </c>
      <c r="N99" s="9">
        <v>11846.88</v>
      </c>
      <c r="O99" s="9">
        <v>11846.88</v>
      </c>
    </row>
    <row r="100" customHeight="true" spans="1:15">
      <c r="A100" s="9">
        <v>97</v>
      </c>
      <c r="B100" s="7" t="s">
        <v>260</v>
      </c>
      <c r="C100" s="7" t="s">
        <v>427</v>
      </c>
      <c r="D100" s="12" t="s">
        <v>262</v>
      </c>
      <c r="E100" s="9" t="s">
        <v>196</v>
      </c>
      <c r="F100" s="13" t="s">
        <v>196</v>
      </c>
      <c r="G100" s="9">
        <v>2025.6</v>
      </c>
      <c r="H100" s="9">
        <f>658.08*11</f>
        <v>7238.88</v>
      </c>
      <c r="I100" s="9">
        <f>290.91*11</f>
        <v>3200.01</v>
      </c>
      <c r="J100" s="9">
        <f>28.79*11</f>
        <v>316.69</v>
      </c>
      <c r="K100" s="9">
        <f>9.46*11</f>
        <v>104.06</v>
      </c>
      <c r="L100" s="14" t="s">
        <v>339</v>
      </c>
      <c r="M100" s="14" t="s">
        <v>339</v>
      </c>
      <c r="N100" s="9">
        <v>10859.64</v>
      </c>
      <c r="O100" s="18">
        <v>20732.04</v>
      </c>
    </row>
    <row r="101" customHeight="true" spans="1:15">
      <c r="A101" s="9">
        <v>98</v>
      </c>
      <c r="B101" s="9" t="s">
        <v>263</v>
      </c>
      <c r="C101" s="7" t="s">
        <v>355</v>
      </c>
      <c r="D101" s="11"/>
      <c r="E101" s="9" t="s">
        <v>58</v>
      </c>
      <c r="F101" s="13" t="s">
        <v>59</v>
      </c>
      <c r="G101" s="9">
        <v>2025.6</v>
      </c>
      <c r="H101" s="9">
        <f>658.08*10</f>
        <v>6580.8</v>
      </c>
      <c r="I101" s="9">
        <f>290.91*10</f>
        <v>2909.1</v>
      </c>
      <c r="J101" s="9">
        <f>28.79*10</f>
        <v>287.9</v>
      </c>
      <c r="K101" s="9">
        <f>9.46*10</f>
        <v>94.6</v>
      </c>
      <c r="L101" s="14" t="s">
        <v>339</v>
      </c>
      <c r="M101" s="14" t="s">
        <v>339</v>
      </c>
      <c r="N101" s="9">
        <v>9872.4</v>
      </c>
      <c r="O101" s="20"/>
    </row>
    <row r="102" ht="27" customHeight="true" spans="1:15">
      <c r="A102" s="9">
        <v>99</v>
      </c>
      <c r="B102" s="7" t="s">
        <v>265</v>
      </c>
      <c r="C102" s="7" t="s">
        <v>428</v>
      </c>
      <c r="D102" s="7" t="s">
        <v>429</v>
      </c>
      <c r="E102" s="9" t="s">
        <v>268</v>
      </c>
      <c r="F102" s="13" t="s">
        <v>196</v>
      </c>
      <c r="G102" s="9">
        <v>2025.6</v>
      </c>
      <c r="H102" s="9">
        <f>658.08*11</f>
        <v>7238.88</v>
      </c>
      <c r="I102" s="9">
        <f>290.91*11</f>
        <v>3200.01</v>
      </c>
      <c r="J102" s="9">
        <f>28.79*11</f>
        <v>316.69</v>
      </c>
      <c r="K102" s="9">
        <f>9.46*11</f>
        <v>104.06</v>
      </c>
      <c r="L102" s="14" t="s">
        <v>339</v>
      </c>
      <c r="M102" s="14" t="s">
        <v>339</v>
      </c>
      <c r="N102" s="9">
        <v>10859.64</v>
      </c>
      <c r="O102" s="9">
        <v>10859.64</v>
      </c>
    </row>
    <row r="103" ht="34" customHeight="true" spans="1:15">
      <c r="A103" s="9">
        <v>100</v>
      </c>
      <c r="B103" s="7" t="s">
        <v>269</v>
      </c>
      <c r="C103" s="7" t="s">
        <v>430</v>
      </c>
      <c r="D103" s="7" t="s">
        <v>271</v>
      </c>
      <c r="E103" s="7" t="s">
        <v>272</v>
      </c>
      <c r="F103" s="13" t="s">
        <v>59</v>
      </c>
      <c r="G103" s="9">
        <v>2025.6</v>
      </c>
      <c r="H103" s="9">
        <f t="shared" ref="H103:H119" si="15">658.08*10</f>
        <v>6580.8</v>
      </c>
      <c r="I103" s="9">
        <f t="shared" ref="I103:I119" si="16">290.91*10</f>
        <v>2909.1</v>
      </c>
      <c r="J103" s="9">
        <f t="shared" ref="J103:J119" si="17">28.79*10</f>
        <v>287.9</v>
      </c>
      <c r="K103" s="9">
        <f t="shared" ref="K103:K119" si="18">9.46*10</f>
        <v>94.6</v>
      </c>
      <c r="L103" s="14" t="s">
        <v>339</v>
      </c>
      <c r="M103" s="14" t="s">
        <v>339</v>
      </c>
      <c r="N103" s="9">
        <v>9872.4</v>
      </c>
      <c r="O103" s="9">
        <v>9872.4</v>
      </c>
    </row>
    <row r="104" ht="18" customHeight="true" spans="1:15">
      <c r="A104" s="9">
        <v>101</v>
      </c>
      <c r="B104" s="9" t="s">
        <v>273</v>
      </c>
      <c r="C104" s="9" t="s">
        <v>431</v>
      </c>
      <c r="D104" s="12" t="s">
        <v>275</v>
      </c>
      <c r="E104" s="9" t="s">
        <v>162</v>
      </c>
      <c r="F104" s="13" t="s">
        <v>59</v>
      </c>
      <c r="G104" s="9">
        <v>2025.6</v>
      </c>
      <c r="H104" s="9">
        <f t="shared" si="15"/>
        <v>6580.8</v>
      </c>
      <c r="I104" s="9">
        <f t="shared" si="16"/>
        <v>2909.1</v>
      </c>
      <c r="J104" s="9">
        <f t="shared" si="17"/>
        <v>287.9</v>
      </c>
      <c r="K104" s="9">
        <f t="shared" si="18"/>
        <v>94.6</v>
      </c>
      <c r="L104" s="14" t="s">
        <v>339</v>
      </c>
      <c r="M104" s="14" t="s">
        <v>339</v>
      </c>
      <c r="N104" s="9">
        <v>9872.4</v>
      </c>
      <c r="O104" s="18">
        <v>19744.8</v>
      </c>
    </row>
    <row r="105" ht="19" customHeight="true" spans="1:15">
      <c r="A105" s="9">
        <v>102</v>
      </c>
      <c r="B105" s="9" t="s">
        <v>276</v>
      </c>
      <c r="C105" s="9" t="s">
        <v>432</v>
      </c>
      <c r="D105" s="11"/>
      <c r="E105" s="9" t="s">
        <v>278</v>
      </c>
      <c r="F105" s="13" t="s">
        <v>59</v>
      </c>
      <c r="G105" s="9">
        <v>2025.6</v>
      </c>
      <c r="H105" s="9">
        <f t="shared" si="15"/>
        <v>6580.8</v>
      </c>
      <c r="I105" s="9">
        <f t="shared" si="16"/>
        <v>2909.1</v>
      </c>
      <c r="J105" s="9">
        <f t="shared" si="17"/>
        <v>287.9</v>
      </c>
      <c r="K105" s="9">
        <f t="shared" si="18"/>
        <v>94.6</v>
      </c>
      <c r="L105" s="14" t="s">
        <v>339</v>
      </c>
      <c r="M105" s="14" t="s">
        <v>339</v>
      </c>
      <c r="N105" s="9">
        <v>9872.4</v>
      </c>
      <c r="O105" s="20"/>
    </row>
    <row r="106" customHeight="true" spans="1:15">
      <c r="A106" s="9">
        <v>103</v>
      </c>
      <c r="B106" s="7" t="s">
        <v>279</v>
      </c>
      <c r="C106" s="7" t="s">
        <v>360</v>
      </c>
      <c r="D106" s="12" t="s">
        <v>281</v>
      </c>
      <c r="E106" s="9" t="s">
        <v>210</v>
      </c>
      <c r="F106" s="13" t="s">
        <v>59</v>
      </c>
      <c r="G106" s="9">
        <v>2025.6</v>
      </c>
      <c r="H106" s="9">
        <f t="shared" si="15"/>
        <v>6580.8</v>
      </c>
      <c r="I106" s="9">
        <f t="shared" si="16"/>
        <v>2909.1</v>
      </c>
      <c r="J106" s="9">
        <f t="shared" si="17"/>
        <v>287.9</v>
      </c>
      <c r="K106" s="9">
        <f t="shared" si="18"/>
        <v>94.6</v>
      </c>
      <c r="L106" s="14" t="s">
        <v>339</v>
      </c>
      <c r="M106" s="14" t="s">
        <v>339</v>
      </c>
      <c r="N106" s="9">
        <v>9872.4</v>
      </c>
      <c r="O106" s="18">
        <v>19744.8</v>
      </c>
    </row>
    <row r="107" customHeight="true" spans="1:15">
      <c r="A107" s="9">
        <v>104</v>
      </c>
      <c r="B107" s="7" t="s">
        <v>282</v>
      </c>
      <c r="C107" s="7" t="s">
        <v>360</v>
      </c>
      <c r="D107" s="11"/>
      <c r="E107" s="9" t="s">
        <v>210</v>
      </c>
      <c r="F107" s="13" t="s">
        <v>59</v>
      </c>
      <c r="G107" s="9">
        <v>2025.6</v>
      </c>
      <c r="H107" s="9">
        <f t="shared" si="15"/>
        <v>6580.8</v>
      </c>
      <c r="I107" s="9">
        <f t="shared" si="16"/>
        <v>2909.1</v>
      </c>
      <c r="J107" s="9">
        <f t="shared" si="17"/>
        <v>287.9</v>
      </c>
      <c r="K107" s="9">
        <f t="shared" si="18"/>
        <v>94.6</v>
      </c>
      <c r="L107" s="14" t="s">
        <v>339</v>
      </c>
      <c r="M107" s="14" t="s">
        <v>339</v>
      </c>
      <c r="N107" s="9">
        <v>9872.4</v>
      </c>
      <c r="O107" s="20"/>
    </row>
    <row r="108" ht="26" customHeight="true" spans="1:15">
      <c r="A108" s="9">
        <v>105</v>
      </c>
      <c r="B108" s="7" t="s">
        <v>283</v>
      </c>
      <c r="C108" s="7" t="s">
        <v>433</v>
      </c>
      <c r="D108" s="7" t="s">
        <v>434</v>
      </c>
      <c r="E108" s="9" t="s">
        <v>210</v>
      </c>
      <c r="F108" s="13" t="s">
        <v>59</v>
      </c>
      <c r="G108" s="9">
        <v>2025.6</v>
      </c>
      <c r="H108" s="9">
        <f t="shared" si="15"/>
        <v>6580.8</v>
      </c>
      <c r="I108" s="9">
        <f t="shared" si="16"/>
        <v>2909.1</v>
      </c>
      <c r="J108" s="9">
        <f t="shared" si="17"/>
        <v>287.9</v>
      </c>
      <c r="K108" s="9">
        <f t="shared" si="18"/>
        <v>94.6</v>
      </c>
      <c r="L108" s="14" t="s">
        <v>339</v>
      </c>
      <c r="M108" s="14" t="s">
        <v>339</v>
      </c>
      <c r="N108" s="9">
        <v>9872.4</v>
      </c>
      <c r="O108" s="9">
        <v>9872.4</v>
      </c>
    </row>
    <row r="109" ht="21" customHeight="true" spans="1:15">
      <c r="A109" s="9">
        <v>106</v>
      </c>
      <c r="B109" s="7" t="s">
        <v>286</v>
      </c>
      <c r="C109" s="7" t="s">
        <v>435</v>
      </c>
      <c r="D109" s="7" t="s">
        <v>288</v>
      </c>
      <c r="E109" s="9" t="s">
        <v>210</v>
      </c>
      <c r="F109" s="13" t="s">
        <v>59</v>
      </c>
      <c r="G109" s="9">
        <v>2025.6</v>
      </c>
      <c r="H109" s="9">
        <f t="shared" si="15"/>
        <v>6580.8</v>
      </c>
      <c r="I109" s="9">
        <f t="shared" si="16"/>
        <v>2909.1</v>
      </c>
      <c r="J109" s="9">
        <f t="shared" si="17"/>
        <v>287.9</v>
      </c>
      <c r="K109" s="9">
        <f t="shared" si="18"/>
        <v>94.6</v>
      </c>
      <c r="L109" s="14" t="s">
        <v>339</v>
      </c>
      <c r="M109" s="14" t="s">
        <v>339</v>
      </c>
      <c r="N109" s="9">
        <f t="shared" ref="N109:N122" si="19">SUM(H109:L109)</f>
        <v>9872.4</v>
      </c>
      <c r="O109" s="9">
        <v>9872.4</v>
      </c>
    </row>
    <row r="110" ht="21" customHeight="true" spans="1:15">
      <c r="A110" s="9">
        <v>107</v>
      </c>
      <c r="B110" s="7" t="s">
        <v>289</v>
      </c>
      <c r="C110" s="7" t="s">
        <v>374</v>
      </c>
      <c r="D110" s="7" t="s">
        <v>291</v>
      </c>
      <c r="E110" s="9" t="s">
        <v>210</v>
      </c>
      <c r="F110" s="13" t="s">
        <v>59</v>
      </c>
      <c r="G110" s="9">
        <v>2025.6</v>
      </c>
      <c r="H110" s="9">
        <f t="shared" si="15"/>
        <v>6580.8</v>
      </c>
      <c r="I110" s="9">
        <f t="shared" si="16"/>
        <v>2909.1</v>
      </c>
      <c r="J110" s="9">
        <f t="shared" si="17"/>
        <v>287.9</v>
      </c>
      <c r="K110" s="9">
        <f t="shared" si="18"/>
        <v>94.6</v>
      </c>
      <c r="L110" s="14" t="s">
        <v>339</v>
      </c>
      <c r="M110" s="14" t="s">
        <v>339</v>
      </c>
      <c r="N110" s="9">
        <f t="shared" si="19"/>
        <v>9872.4</v>
      </c>
      <c r="O110" s="9">
        <v>9872.4</v>
      </c>
    </row>
    <row r="111" customHeight="true" spans="1:15">
      <c r="A111" s="9">
        <v>108</v>
      </c>
      <c r="B111" s="7" t="s">
        <v>292</v>
      </c>
      <c r="C111" s="7" t="s">
        <v>399</v>
      </c>
      <c r="D111" s="12" t="s">
        <v>293</v>
      </c>
      <c r="E111" s="9" t="s">
        <v>210</v>
      </c>
      <c r="F111" s="13" t="s">
        <v>59</v>
      </c>
      <c r="G111" s="9">
        <v>2025.6</v>
      </c>
      <c r="H111" s="9">
        <f t="shared" si="15"/>
        <v>6580.8</v>
      </c>
      <c r="I111" s="9">
        <f t="shared" si="16"/>
        <v>2909.1</v>
      </c>
      <c r="J111" s="9">
        <f t="shared" si="17"/>
        <v>287.9</v>
      </c>
      <c r="K111" s="9">
        <f t="shared" si="18"/>
        <v>94.6</v>
      </c>
      <c r="L111" s="14" t="s">
        <v>339</v>
      </c>
      <c r="M111" s="14" t="s">
        <v>339</v>
      </c>
      <c r="N111" s="9">
        <f t="shared" si="19"/>
        <v>9872.4</v>
      </c>
      <c r="O111" s="18">
        <v>19744.8</v>
      </c>
    </row>
    <row r="112" customHeight="true" spans="1:15">
      <c r="A112" s="9">
        <v>109</v>
      </c>
      <c r="B112" s="7" t="s">
        <v>294</v>
      </c>
      <c r="C112" s="7" t="s">
        <v>436</v>
      </c>
      <c r="D112" s="11"/>
      <c r="E112" s="9" t="s">
        <v>58</v>
      </c>
      <c r="F112" s="13" t="s">
        <v>59</v>
      </c>
      <c r="G112" s="9">
        <v>2025.6</v>
      </c>
      <c r="H112" s="9">
        <f t="shared" si="15"/>
        <v>6580.8</v>
      </c>
      <c r="I112" s="9">
        <f t="shared" si="16"/>
        <v>2909.1</v>
      </c>
      <c r="J112" s="9">
        <f t="shared" si="17"/>
        <v>287.9</v>
      </c>
      <c r="K112" s="9">
        <f t="shared" si="18"/>
        <v>94.6</v>
      </c>
      <c r="L112" s="14" t="s">
        <v>339</v>
      </c>
      <c r="M112" s="14" t="s">
        <v>339</v>
      </c>
      <c r="N112" s="9">
        <f t="shared" si="19"/>
        <v>9872.4</v>
      </c>
      <c r="O112" s="20"/>
    </row>
    <row r="113" customHeight="true" spans="1:15">
      <c r="A113" s="9">
        <v>110</v>
      </c>
      <c r="B113" s="7" t="s">
        <v>296</v>
      </c>
      <c r="C113" s="7" t="s">
        <v>349</v>
      </c>
      <c r="D113" s="12" t="s">
        <v>298</v>
      </c>
      <c r="E113" s="9" t="s">
        <v>210</v>
      </c>
      <c r="F113" s="13" t="s">
        <v>59</v>
      </c>
      <c r="G113" s="9">
        <v>2025.6</v>
      </c>
      <c r="H113" s="9">
        <f t="shared" si="15"/>
        <v>6580.8</v>
      </c>
      <c r="I113" s="9">
        <f t="shared" si="16"/>
        <v>2909.1</v>
      </c>
      <c r="J113" s="9">
        <f t="shared" si="17"/>
        <v>287.9</v>
      </c>
      <c r="K113" s="9">
        <f t="shared" si="18"/>
        <v>94.6</v>
      </c>
      <c r="L113" s="14" t="s">
        <v>339</v>
      </c>
      <c r="M113" s="14" t="s">
        <v>339</v>
      </c>
      <c r="N113" s="9">
        <f t="shared" si="19"/>
        <v>9872.4</v>
      </c>
      <c r="O113" s="18">
        <v>19744.8</v>
      </c>
    </row>
    <row r="114" customHeight="true" spans="1:15">
      <c r="A114" s="9">
        <v>111</v>
      </c>
      <c r="B114" s="7" t="s">
        <v>299</v>
      </c>
      <c r="C114" s="7" t="s">
        <v>382</v>
      </c>
      <c r="D114" s="11"/>
      <c r="E114" s="9" t="s">
        <v>210</v>
      </c>
      <c r="F114" s="13" t="s">
        <v>59</v>
      </c>
      <c r="G114" s="9">
        <v>2025.6</v>
      </c>
      <c r="H114" s="9">
        <f t="shared" si="15"/>
        <v>6580.8</v>
      </c>
      <c r="I114" s="9">
        <f t="shared" si="16"/>
        <v>2909.1</v>
      </c>
      <c r="J114" s="9">
        <f t="shared" si="17"/>
        <v>287.9</v>
      </c>
      <c r="K114" s="9">
        <f t="shared" si="18"/>
        <v>94.6</v>
      </c>
      <c r="L114" s="14" t="s">
        <v>339</v>
      </c>
      <c r="M114" s="14" t="s">
        <v>339</v>
      </c>
      <c r="N114" s="9">
        <f t="shared" si="19"/>
        <v>9872.4</v>
      </c>
      <c r="O114" s="20"/>
    </row>
    <row r="115" ht="33" customHeight="true" spans="1:15">
      <c r="A115" s="9">
        <v>112</v>
      </c>
      <c r="B115" s="7" t="s">
        <v>301</v>
      </c>
      <c r="C115" s="7" t="s">
        <v>371</v>
      </c>
      <c r="D115" s="7" t="s">
        <v>303</v>
      </c>
      <c r="E115" s="9" t="s">
        <v>210</v>
      </c>
      <c r="F115" s="13" t="s">
        <v>59</v>
      </c>
      <c r="G115" s="9">
        <v>2025.6</v>
      </c>
      <c r="H115" s="9">
        <f t="shared" si="15"/>
        <v>6580.8</v>
      </c>
      <c r="I115" s="9">
        <f t="shared" si="16"/>
        <v>2909.1</v>
      </c>
      <c r="J115" s="9">
        <f t="shared" si="17"/>
        <v>287.9</v>
      </c>
      <c r="K115" s="9">
        <f t="shared" si="18"/>
        <v>94.6</v>
      </c>
      <c r="L115" s="14" t="s">
        <v>339</v>
      </c>
      <c r="M115" s="14" t="s">
        <v>339</v>
      </c>
      <c r="N115" s="9">
        <f t="shared" si="19"/>
        <v>9872.4</v>
      </c>
      <c r="O115" s="9">
        <v>9872.4</v>
      </c>
    </row>
    <row r="116" customHeight="true" spans="1:15">
      <c r="A116" s="9">
        <v>113</v>
      </c>
      <c r="B116" s="7" t="s">
        <v>304</v>
      </c>
      <c r="C116" s="7" t="s">
        <v>416</v>
      </c>
      <c r="D116" s="12" t="s">
        <v>306</v>
      </c>
      <c r="E116" s="9" t="s">
        <v>192</v>
      </c>
      <c r="F116" s="13" t="s">
        <v>59</v>
      </c>
      <c r="G116" s="9">
        <v>2025.6</v>
      </c>
      <c r="H116" s="9">
        <f t="shared" si="15"/>
        <v>6580.8</v>
      </c>
      <c r="I116" s="9">
        <f t="shared" si="16"/>
        <v>2909.1</v>
      </c>
      <c r="J116" s="9">
        <f t="shared" si="17"/>
        <v>287.9</v>
      </c>
      <c r="K116" s="9">
        <f t="shared" si="18"/>
        <v>94.6</v>
      </c>
      <c r="L116" s="14" t="s">
        <v>339</v>
      </c>
      <c r="M116" s="14" t="s">
        <v>339</v>
      </c>
      <c r="N116" s="9">
        <f t="shared" si="19"/>
        <v>9872.4</v>
      </c>
      <c r="O116" s="18">
        <v>29617.2</v>
      </c>
    </row>
    <row r="117" customHeight="true" spans="1:15">
      <c r="A117" s="9">
        <v>114</v>
      </c>
      <c r="B117" s="7" t="s">
        <v>307</v>
      </c>
      <c r="C117" s="7" t="s">
        <v>428</v>
      </c>
      <c r="D117" s="10"/>
      <c r="E117" s="9" t="s">
        <v>192</v>
      </c>
      <c r="F117" s="13" t="s">
        <v>59</v>
      </c>
      <c r="G117" s="9">
        <v>2025.6</v>
      </c>
      <c r="H117" s="9">
        <f t="shared" si="15"/>
        <v>6580.8</v>
      </c>
      <c r="I117" s="9">
        <f t="shared" si="16"/>
        <v>2909.1</v>
      </c>
      <c r="J117" s="9">
        <f t="shared" si="17"/>
        <v>287.9</v>
      </c>
      <c r="K117" s="9">
        <f t="shared" si="18"/>
        <v>94.6</v>
      </c>
      <c r="L117" s="14" t="s">
        <v>339</v>
      </c>
      <c r="M117" s="14" t="s">
        <v>339</v>
      </c>
      <c r="N117" s="9">
        <f t="shared" si="19"/>
        <v>9872.4</v>
      </c>
      <c r="O117" s="19"/>
    </row>
    <row r="118" customHeight="true" spans="1:15">
      <c r="A118" s="9">
        <v>115</v>
      </c>
      <c r="B118" s="7" t="s">
        <v>309</v>
      </c>
      <c r="C118" s="7" t="s">
        <v>437</v>
      </c>
      <c r="D118" s="11"/>
      <c r="E118" s="9" t="s">
        <v>192</v>
      </c>
      <c r="F118" s="13" t="s">
        <v>59</v>
      </c>
      <c r="G118" s="9">
        <v>2025.6</v>
      </c>
      <c r="H118" s="9">
        <f t="shared" si="15"/>
        <v>6580.8</v>
      </c>
      <c r="I118" s="9">
        <f t="shared" si="16"/>
        <v>2909.1</v>
      </c>
      <c r="J118" s="9">
        <f t="shared" si="17"/>
        <v>287.9</v>
      </c>
      <c r="K118" s="9">
        <f t="shared" si="18"/>
        <v>94.6</v>
      </c>
      <c r="L118" s="14" t="s">
        <v>339</v>
      </c>
      <c r="M118" s="14" t="s">
        <v>339</v>
      </c>
      <c r="N118" s="9">
        <f t="shared" si="19"/>
        <v>9872.4</v>
      </c>
      <c r="O118" s="20"/>
    </row>
    <row r="119" ht="27" customHeight="true" spans="1:15">
      <c r="A119" s="9">
        <v>116</v>
      </c>
      <c r="B119" s="9" t="s">
        <v>311</v>
      </c>
      <c r="C119" s="9" t="s">
        <v>356</v>
      </c>
      <c r="D119" s="7" t="s">
        <v>312</v>
      </c>
      <c r="E119" s="7" t="s">
        <v>58</v>
      </c>
      <c r="F119" s="13" t="s">
        <v>59</v>
      </c>
      <c r="G119" s="9">
        <v>2025.6</v>
      </c>
      <c r="H119" s="9">
        <f t="shared" si="15"/>
        <v>6580.8</v>
      </c>
      <c r="I119" s="9">
        <f t="shared" si="16"/>
        <v>2909.1</v>
      </c>
      <c r="J119" s="9">
        <f t="shared" si="17"/>
        <v>287.9</v>
      </c>
      <c r="K119" s="9">
        <f t="shared" si="18"/>
        <v>94.6</v>
      </c>
      <c r="L119" s="14" t="s">
        <v>339</v>
      </c>
      <c r="M119" s="14" t="s">
        <v>339</v>
      </c>
      <c r="N119" s="9">
        <f t="shared" si="19"/>
        <v>9872.4</v>
      </c>
      <c r="O119" s="9">
        <v>9872.4</v>
      </c>
    </row>
    <row r="120" ht="27" customHeight="true" spans="1:15">
      <c r="A120" s="9">
        <v>117</v>
      </c>
      <c r="B120" s="9" t="s">
        <v>313</v>
      </c>
      <c r="C120" s="9" t="s">
        <v>438</v>
      </c>
      <c r="D120" s="7" t="s">
        <v>439</v>
      </c>
      <c r="E120" s="9" t="s">
        <v>316</v>
      </c>
      <c r="F120" s="13" t="s">
        <v>316</v>
      </c>
      <c r="G120" s="9">
        <v>2025.6</v>
      </c>
      <c r="H120" s="9">
        <f>658.08*9</f>
        <v>5922.72</v>
      </c>
      <c r="I120" s="9">
        <f>290.91*9</f>
        <v>2618.19</v>
      </c>
      <c r="J120" s="9">
        <f>28.79*9</f>
        <v>259.11</v>
      </c>
      <c r="K120" s="9">
        <f>9.46*9</f>
        <v>85.14</v>
      </c>
      <c r="L120" s="14" t="s">
        <v>339</v>
      </c>
      <c r="M120" s="14" t="s">
        <v>339</v>
      </c>
      <c r="N120" s="9">
        <f t="shared" si="19"/>
        <v>8885.16</v>
      </c>
      <c r="O120" s="9">
        <v>8885.16</v>
      </c>
    </row>
    <row r="121" ht="22" customHeight="true" spans="1:15">
      <c r="A121" s="9">
        <v>118</v>
      </c>
      <c r="B121" s="7" t="s">
        <v>317</v>
      </c>
      <c r="C121" s="7" t="s">
        <v>440</v>
      </c>
      <c r="D121" s="1" t="s">
        <v>319</v>
      </c>
      <c r="E121" s="9" t="s">
        <v>320</v>
      </c>
      <c r="F121" s="13" t="s">
        <v>316</v>
      </c>
      <c r="G121" s="9">
        <v>2025.6</v>
      </c>
      <c r="H121" s="9">
        <f>658.08*9</f>
        <v>5922.72</v>
      </c>
      <c r="I121" s="9">
        <f>290.91*9</f>
        <v>2618.19</v>
      </c>
      <c r="J121" s="9">
        <f>28.79*9</f>
        <v>259.11</v>
      </c>
      <c r="K121" s="9">
        <f>9.46*9</f>
        <v>85.14</v>
      </c>
      <c r="L121" s="14" t="s">
        <v>339</v>
      </c>
      <c r="M121" s="14" t="s">
        <v>339</v>
      </c>
      <c r="N121" s="9">
        <f t="shared" si="19"/>
        <v>8885.16</v>
      </c>
      <c r="O121" s="9">
        <v>8885.16</v>
      </c>
    </row>
    <row r="122" ht="31" customHeight="true" spans="1:15">
      <c r="A122" s="13" t="s">
        <v>441</v>
      </c>
      <c r="B122" s="21"/>
      <c r="C122" s="21"/>
      <c r="D122" s="22"/>
      <c r="E122" s="21"/>
      <c r="F122" s="21"/>
      <c r="G122" s="24"/>
      <c r="H122" s="9">
        <f>SUM(H4:H121)</f>
        <v>778508.640000001</v>
      </c>
      <c r="I122" s="9">
        <f>SUM(I4:I121)</f>
        <v>344129.03</v>
      </c>
      <c r="J122" s="9">
        <f>SUM(J4:J121)</f>
        <v>34058.57</v>
      </c>
      <c r="K122" s="9">
        <f>SUM(K4:K121)</f>
        <v>11191.18</v>
      </c>
      <c r="L122" s="13">
        <f>SUM(L4:L108)</f>
        <v>12696.16</v>
      </c>
      <c r="M122" s="24"/>
      <c r="N122" s="25">
        <f t="shared" si="19"/>
        <v>1180583.58</v>
      </c>
      <c r="O122" s="14" t="s">
        <v>339</v>
      </c>
    </row>
  </sheetData>
  <mergeCells count="64">
    <mergeCell ref="A1:O1"/>
    <mergeCell ref="L3:M3"/>
    <mergeCell ref="A122:G122"/>
    <mergeCell ref="L122:M122"/>
    <mergeCell ref="D4:D10"/>
    <mergeCell ref="D11:D13"/>
    <mergeCell ref="D19:D20"/>
    <mergeCell ref="D21:D23"/>
    <mergeCell ref="D24:D26"/>
    <mergeCell ref="D31:D32"/>
    <mergeCell ref="D33:D34"/>
    <mergeCell ref="D35:D36"/>
    <mergeCell ref="D39:D40"/>
    <mergeCell ref="D42:D45"/>
    <mergeCell ref="D47:D48"/>
    <mergeCell ref="D52:D54"/>
    <mergeCell ref="D58:D60"/>
    <mergeCell ref="D61:D70"/>
    <mergeCell ref="D71:D73"/>
    <mergeCell ref="D74:D75"/>
    <mergeCell ref="D76:D77"/>
    <mergeCell ref="D78:D79"/>
    <mergeCell ref="D80:D82"/>
    <mergeCell ref="D83:D85"/>
    <mergeCell ref="D86:D88"/>
    <mergeCell ref="D89:D90"/>
    <mergeCell ref="D91:D92"/>
    <mergeCell ref="D93:D97"/>
    <mergeCell ref="D100:D101"/>
    <mergeCell ref="D104:D105"/>
    <mergeCell ref="D106:D107"/>
    <mergeCell ref="D111:D112"/>
    <mergeCell ref="D113:D114"/>
    <mergeCell ref="D116:D118"/>
    <mergeCell ref="O4:O10"/>
    <mergeCell ref="O11:O13"/>
    <mergeCell ref="O19:O20"/>
    <mergeCell ref="O21:O23"/>
    <mergeCell ref="O24:O26"/>
    <mergeCell ref="O31:O32"/>
    <mergeCell ref="O33:O34"/>
    <mergeCell ref="O35:O36"/>
    <mergeCell ref="O39:O40"/>
    <mergeCell ref="O42:O45"/>
    <mergeCell ref="O47:O48"/>
    <mergeCell ref="O52:O54"/>
    <mergeCell ref="O58:O60"/>
    <mergeCell ref="O61:O70"/>
    <mergeCell ref="O71:O73"/>
    <mergeCell ref="O74:O75"/>
    <mergeCell ref="O76:O77"/>
    <mergeCell ref="O78:O79"/>
    <mergeCell ref="O80:O82"/>
    <mergeCell ref="O83:O85"/>
    <mergeCell ref="O86:O88"/>
    <mergeCell ref="O89:O90"/>
    <mergeCell ref="O91:O92"/>
    <mergeCell ref="O93:O97"/>
    <mergeCell ref="O100:O101"/>
    <mergeCell ref="O104:O105"/>
    <mergeCell ref="O106:O107"/>
    <mergeCell ref="O111:O112"/>
    <mergeCell ref="O113:O114"/>
    <mergeCell ref="O116:O118"/>
  </mergeCells>
  <conditionalFormatting sqref="D4">
    <cfRule type="duplicateValues" dxfId="0" priority="7"/>
  </conditionalFormatting>
  <conditionalFormatting sqref="D11">
    <cfRule type="duplicateValues" dxfId="0" priority="3"/>
    <cfRule type="duplicateValues" dxfId="0" priority="8"/>
  </conditionalFormatting>
  <conditionalFormatting sqref="D74">
    <cfRule type="duplicateValues" dxfId="0" priority="12"/>
  </conditionalFormatting>
  <conditionalFormatting sqref="D83">
    <cfRule type="duplicateValues" dxfId="0" priority="11"/>
  </conditionalFormatting>
  <conditionalFormatting sqref="D1:D4">
    <cfRule type="duplicateValues" dxfId="0" priority="1"/>
  </conditionalFormatting>
  <conditionalFormatting sqref="D14:D42">
    <cfRule type="duplicateValues" dxfId="0" priority="2"/>
  </conditionalFormatting>
  <conditionalFormatting sqref="D14:D21">
    <cfRule type="duplicateValues" dxfId="0" priority="9"/>
  </conditionalFormatting>
  <conditionalFormatting sqref="D24:D42">
    <cfRule type="duplicateValues" dxfId="0" priority="10"/>
  </conditionalFormatting>
  <conditionalFormatting sqref="D46:D80">
    <cfRule type="duplicateValues" dxfId="0" priority="6"/>
  </conditionalFormatting>
  <conditionalFormatting sqref="D46:D71">
    <cfRule type="duplicateValues" dxfId="0" priority="17"/>
  </conditionalFormatting>
  <conditionalFormatting sqref="D76:D80">
    <cfRule type="duplicateValues" dxfId="0" priority="13"/>
  </conditionalFormatting>
  <conditionalFormatting sqref="D83:D120">
    <cfRule type="duplicateValues" dxfId="0" priority="4"/>
  </conditionalFormatting>
  <conditionalFormatting sqref="D86:D91">
    <cfRule type="duplicateValues" dxfId="0" priority="14"/>
  </conditionalFormatting>
  <conditionalFormatting sqref="D93:D111">
    <cfRule type="duplicateValues" dxfId="0" priority="16"/>
  </conditionalFormatting>
  <conditionalFormatting sqref="D113:D120">
    <cfRule type="duplicateValues" dxfId="0" priority="15"/>
  </conditionalFormatting>
  <conditionalFormatting sqref="D122:D65537">
    <cfRule type="duplicateValues" dxfId="0" priority="5"/>
  </conditionalFormatting>
  <dataValidations count="1">
    <dataValidation allowBlank="1" showInputMessage="1" showErrorMessage="1" sqref="D13 D42:E42 D46 D3:D5 D15:D21 D24:D32 D34:D36 D38:D40"/>
  </dataValidations>
  <pageMargins left="0.511741544318011" right="0.432584792610229" top="0.865864002798486" bottom="0.590203972313348" header="0.314544012227396" footer="0.39300641675633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岗补</vt:lpstr>
      <vt:lpstr>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dt</cp:lastModifiedBy>
  <cp:revision>0</cp:revision>
  <dcterms:created xsi:type="dcterms:W3CDTF">2024-05-28T07:32:00Z</dcterms:created>
  <cp:lastPrinted>2024-10-24T17:40:00Z</cp:lastPrinted>
  <dcterms:modified xsi:type="dcterms:W3CDTF">2024-11-21T15:51:43Z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30D890EDD1924BADAE530C67B290A310_13</vt:lpwstr>
  </property>
</Properties>
</file>