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mc:AlternateContent xmlns:mc="http://schemas.openxmlformats.org/markup-compatibility/2006">
    <mc:Choice Requires="x15">
      <x15ac:absPath xmlns:x15ac="http://schemas.microsoft.com/office/spreadsheetml/2010/11/ac" url="C:\Users\Administrator\Desktop\2020年预算公开\"/>
    </mc:Choice>
  </mc:AlternateContent>
  <xr:revisionPtr revIDLastSave="0" documentId="13_ncr:1_{07D9E506-6E55-4E83-81C1-DE76D1296A76}" xr6:coauthVersionLast="45" xr6:coauthVersionMax="45" xr10:uidLastSave="{00000000-0000-0000-0000-000000000000}"/>
  <bookViews>
    <workbookView xWindow="315" yWindow="0" windowWidth="28485" windowHeight="15600" xr2:uid="{00000000-000D-0000-FFFF-FFFF00000000}"/>
  </bookViews>
  <sheets>
    <sheet name="Sheet1" sheetId="1" r:id="rId1"/>
    <sheet name="Sheet3" sheetId="3"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80" i="1" l="1"/>
  <c r="G4" i="1" s="1"/>
  <c r="G75" i="1"/>
  <c r="G69" i="1"/>
  <c r="G67" i="1"/>
  <c r="G66" i="1"/>
  <c r="G64" i="1"/>
  <c r="G62" i="1"/>
  <c r="G58" i="1"/>
  <c r="G55" i="1"/>
  <c r="G53" i="1"/>
  <c r="G52" i="1"/>
  <c r="G51" i="1"/>
  <c r="G47" i="1"/>
  <c r="G45" i="1"/>
  <c r="G44" i="1"/>
  <c r="G43" i="1"/>
  <c r="G42" i="1"/>
  <c r="G40" i="1"/>
  <c r="G36" i="1"/>
  <c r="G35" i="1"/>
  <c r="G33" i="1"/>
  <c r="G32" i="1"/>
  <c r="G31" i="1"/>
  <c r="G30" i="1"/>
  <c r="G24" i="1"/>
  <c r="G23" i="1"/>
  <c r="G22" i="1"/>
  <c r="G18" i="1"/>
  <c r="G11" i="1"/>
  <c r="G10" i="1"/>
  <c r="G7" i="1"/>
  <c r="G6" i="1"/>
  <c r="G5" i="1"/>
</calcChain>
</file>

<file path=xl/sharedStrings.xml><?xml version="1.0" encoding="utf-8"?>
<sst xmlns="http://schemas.openxmlformats.org/spreadsheetml/2006/main" count="395" uniqueCount="166">
  <si>
    <t>预算汇总</t>
  </si>
  <si>
    <t>单位:元</t>
  </si>
  <si>
    <t>部门编码</t>
  </si>
  <si>
    <t>部门名称</t>
  </si>
  <si>
    <t>单位编码</t>
  </si>
  <si>
    <t>单位名称</t>
  </si>
  <si>
    <t>项目名称</t>
  </si>
  <si>
    <t>绩效目标</t>
  </si>
  <si>
    <t>项目总额</t>
  </si>
  <si>
    <t>120</t>
  </si>
  <si>
    <t>大同市民政局[部门]</t>
  </si>
  <si>
    <t>120001</t>
  </si>
  <si>
    <t>大同市民政局</t>
  </si>
  <si>
    <t>残疾人保障金</t>
  </si>
  <si>
    <t>通过该项目的实施，支持残疾人的就业情况，使残疾人参与社会生活，更好的保障残疾人权益。</t>
  </si>
  <si>
    <t>第二次全国地名普查中央补助资金</t>
  </si>
  <si>
    <t>对大同市境内的地区地名等进行普查，确保地名正确。</t>
  </si>
  <si>
    <t>第三批居家和社区养老服务改革试点补助资金</t>
  </si>
  <si>
    <t>为居家和社区养老的试点进行补助，为老年人提供良好环境。</t>
  </si>
  <si>
    <t>法律顾问费</t>
  </si>
  <si>
    <t xml:space="preserve">可以凭借其专业和实践经验帮助单位建立规章制度，强化领导及人员的法律意识，预见可能出现的风险，把有些法律问题消除在萌芽状态，从而避免和减少不必要的经济损失，维护单位合法权益。						</t>
  </si>
  <si>
    <t>福彩公益金第三方审计（晋财综[2018]79号、同财办保[2019]2号）（非税局）</t>
  </si>
  <si>
    <t>对福彩公益金的使用情况，请第三方进行审计。确保使用合规。</t>
  </si>
  <si>
    <t>公益二类事业单位政府购买服务（宏光五金厂）</t>
  </si>
  <si>
    <t xml:space="preserve">通过培训，帮助残疾人提高就业能力。						</t>
  </si>
  <si>
    <t>公益二类事业单位政府购买服务（殡仪馆）</t>
  </si>
  <si>
    <t xml:space="preserve">为全市提供优质殡仪火化服务												</t>
  </si>
  <si>
    <t>老年人能力评估</t>
  </si>
  <si>
    <t>1、资金到位，申报政府采购2、签订服务合同3、根据服务合同实施评估</t>
  </si>
  <si>
    <t xml:space="preserve">对于开展老年人能力评估。入住民办机构老年人运营补贴和经济困难老人生活补贴要按照老年人失能、半失能、自理分类补贴						</t>
  </si>
  <si>
    <t>离退休干部1个党支部活动经费</t>
  </si>
  <si>
    <t xml:space="preserve">落实全面从严治党要求，进一步加强和改进离退休干部党组织建设，努力使离退休干部党组织成为离退休干部永葆政治本色、续写人生辉煌、安享幸福晚年的家园。						</t>
  </si>
  <si>
    <t>民政业务费</t>
  </si>
  <si>
    <t xml:space="preserve">将资金使用情况纳入年度目标考核范围，建立资金使用与效果评价机制。科学设定工作考评内容与量化指标，财政预算资金使用合理规范有效，圆满完成年度民政工作目标任务。						</t>
  </si>
  <si>
    <t>社会救助县区工作经费</t>
  </si>
  <si>
    <t>将工作经费纳入同级财政预算，县级财政部门要根据上年度本行政区域内城乡低保对象规模，结合民政部门开展管理工作的实际需要，按低保对象每人每年10元-15元的标准安排低保工作经费，逐步提高经费补助水平，为保证低保工作正常开展创造条件。市级财政部门要根据工作需要安排低保工作经费，探索建立对县（市、区）低保工作经费的补助机制；省级财政对财政困难县要通过均衡性转移支付予以保障。</t>
  </si>
  <si>
    <t>社会组织党建工作经费</t>
  </si>
  <si>
    <t xml:space="preserve">全市社会组织有固定的党建活动场所。全市社会组织党建机构工作人员和党组织书记进行一次培训；培养省级示范点两个，经受得住省委组织部的检查验收。						</t>
  </si>
  <si>
    <t>社会组织业务费</t>
  </si>
  <si>
    <t xml:space="preserve">开展民间组织管理工作所需的公告费用、证书费、差旅费、印发文件、宣传资料						</t>
  </si>
  <si>
    <t>社区居家养老服务配餐中心运营补贴</t>
  </si>
  <si>
    <t>通过大同市颐安社区居家养老配餐服务中心为平城区老年人服务。</t>
  </si>
  <si>
    <t>设立地名标志及维修</t>
  </si>
  <si>
    <t xml:space="preserve">在第二次地名普查之后，用于修复损坏的地名标志设施，保障标牌的指示性、正确性，确保道路地名标志牌完好，提升大同市文化旅游产业，美化大同城市形象。						</t>
  </si>
  <si>
    <t>提前下达2020年福彩公益金福利彩票资助项目标志牌晋财综[2019]74号同财办保[2019]19号（非税局）</t>
  </si>
  <si>
    <t>对2018年-2020年共3年的资助项目制作标志牌，并进行悬挂。</t>
  </si>
  <si>
    <t>提前下达2020年福彩公益金民办养老机构消防改造补贴（晋财综[2019]、74号同财办保[2019]19号）（非税局</t>
  </si>
  <si>
    <t>民办养老机构消防改造顺利进行</t>
  </si>
  <si>
    <t>提前下达2020年福彩公益金民办养老机构消防改造款（晋财综[2019]74号同财办保[2019]19号）（非税局）</t>
  </si>
  <si>
    <t>2020年底前全部完成验收</t>
  </si>
  <si>
    <t>养老机构消防改造（晋财综[2018]79号、同财办保[2019]2号）（非税局）</t>
  </si>
  <si>
    <t>对存量民办养老机构进行消防改造，确保入住老年人的生命财产安全。</t>
  </si>
  <si>
    <t>一网三系统服务费（晋财综[2018]79号、同财办保[2019]2号）（非税局）</t>
  </si>
  <si>
    <t>对老年人情况进行信息收集分析，为老年人提供更优质的服务</t>
  </si>
  <si>
    <t>元旦、春节访贫问寒</t>
  </si>
  <si>
    <t xml:space="preserve">元旦、春节省市领导访贫问寒慰问工作，发放慰问品、慰问金，体现市领导对弱势群体的重视，保证贫困户顺利过冬，确保其基本生活。						</t>
  </si>
  <si>
    <t>智慧居家和社区养老服务经费</t>
  </si>
  <si>
    <t>为老年人提供应急救助、医养康复、发卡助购、智能寻访、营养助餐等十项服务，惠及3万老年人。</t>
  </si>
  <si>
    <t>驻村帮扶工作人员经费</t>
  </si>
  <si>
    <t>2019年驻村帮扶工作，计划在2018年取得成绩的基础上，着手强化驻村干部队伍履职能力、提升驻村干部队伍管理水平、强化驻村干部队伍责任担当。积极引导村民转变观念，调整产业结构，增加农民收入，全面推动农村经济、精神文明双发展。</t>
  </si>
  <si>
    <t>120004</t>
  </si>
  <si>
    <t>大同市第六人民医院</t>
  </si>
  <si>
    <t>添置设备</t>
  </si>
  <si>
    <t>通过项目目标绩效管理，加快政府采购工作进度，提高财政资金使用效益，使采购的设备尽快投入临床使用。</t>
  </si>
  <si>
    <t>严重精神障碍患者管理治疗项目经费</t>
  </si>
  <si>
    <t>通过该项目的实施，加强对严重精神障碍患者管理、预防和治疗，提高精神卫生防治能力，加强患者服务管理、预防和治疗，提高精神卫生防治能力，加强患者服务管理，推广精神卫生综合管理试点经验，机构平安大同，创优全市经济社会发展环境。</t>
  </si>
  <si>
    <t>易肇事肇祸等严重精神障碍患者收治管护专项经费</t>
  </si>
  <si>
    <t>通过该项目实施，切实加强严重精神障碍患者管理服务工作，化解肇事肇祸风险，有效预防和减少严重精神障碍患者肇事肇祸案件的发生，进一步构建平安大同建设，创优全市经济社会发展环境。</t>
  </si>
  <si>
    <t>通过该项目实施，保障驻村工作人员经费按时到位，扶贫工作顺利进行，2020年底将经费全部发放完毕。</t>
  </si>
  <si>
    <t>120005</t>
  </si>
  <si>
    <t>大同市荣复军人医院</t>
  </si>
  <si>
    <t>特殊患者医药费</t>
  </si>
  <si>
    <t>通过医务人员的尽心救治，让哑女以院为家，感受了亲人般的温暖，在我院得到良好的治疗及满意的生活。</t>
  </si>
  <si>
    <t>提前下达2020年福彩公益金监护型救护车购置（（晋财综【2019】74号）（同财办保【2019】19号）（非税局）</t>
  </si>
  <si>
    <t>保障临床医疗用车需要</t>
  </si>
  <si>
    <t>120006</t>
  </si>
  <si>
    <t>大同市社会福利院</t>
  </si>
  <si>
    <t>2019年中央和省级财政孤残儿童保障金</t>
  </si>
  <si>
    <t>孤残儿童保障资金(用于孤残儿童医疗康复\科学养育\生活教育等日常支出</t>
  </si>
  <si>
    <t>2019年中央和省级财政困难群众救助资金</t>
  </si>
  <si>
    <t>确保孤残儿童生活得到有效保障</t>
  </si>
  <si>
    <t>儿童活动中心运转费</t>
  </si>
  <si>
    <t>医疗康复保障率：100%、日常工作完成情况：完成。</t>
  </si>
  <si>
    <t>购置医疗设备（晋财综[2018]79号同财办保[2019]2号）（非税局）</t>
  </si>
  <si>
    <t>购置医疗康复设备，购买一台彩色多普勒超声诊断仪，用于家庭寄养儿童检验\术后脱残儿童日常康复等</t>
  </si>
  <si>
    <t>孤残儿童助学金和明天计划款</t>
  </si>
  <si>
    <t>孤残儿童助学和明天计划款</t>
  </si>
  <si>
    <t>教育培训费</t>
  </si>
  <si>
    <t>儿童入学率：100%、日常开展工作：全年、</t>
  </si>
  <si>
    <t>康复培训款（晋财综[2018]79号同财办保[2019]2号）（非税局）</t>
  </si>
  <si>
    <t>孤残儿童康复培训（用于我家庭养家长医疗康复培训</t>
  </si>
  <si>
    <t>聘用护理人员基本薪酬费</t>
  </si>
  <si>
    <t>项目资金专款专用以及及时支付。</t>
  </si>
  <si>
    <t>聘用护理人员基本薪酬</t>
  </si>
  <si>
    <t>收养人员生活费</t>
  </si>
  <si>
    <t>手术、医疗康复及设施配备维护费</t>
  </si>
  <si>
    <t>儿童手术率：100%、设备维护保障率100%、儿童术后康复率100%</t>
  </si>
  <si>
    <t>提前下达2020年福彩公益金特殊教育经费（同财办保[2019]19号）（非税局）</t>
  </si>
  <si>
    <t>确保孤残儿童教育得到有效保障</t>
  </si>
  <si>
    <t>提前下达2020年困难群众救助补助资金</t>
  </si>
  <si>
    <t>外事接待费</t>
  </si>
  <si>
    <t>外事接待工作：100%、</t>
  </si>
  <si>
    <t>医疗康复设备款</t>
  </si>
  <si>
    <t>医疗康复设施设备维护费</t>
  </si>
  <si>
    <t>保障了灵丘县白崖台乡烟云崖村日常生活保障</t>
  </si>
  <si>
    <t>120007</t>
  </si>
  <si>
    <t>大同市救助管理站（大同市流浪儿童救助保护中心）</t>
  </si>
  <si>
    <t>残疾人就业保障金</t>
  </si>
  <si>
    <t>大同市救助管理站新址改扩建及添置设备</t>
  </si>
  <si>
    <t>为切实保障生活无着的流浪乞讨人员和未成年人的合法权益，建成集食、宿、教育、安置、医疗康复、行为矫正、技能培训实践（庇护工场）、儿童类公益组织孵化基地为一体的综合性救助管理机构。使流浪乞讨人员和未成年人的合法权益受到保护。</t>
  </si>
  <si>
    <t>大同市救助管理站新址改扩建</t>
  </si>
  <si>
    <t>工装保险费用</t>
  </si>
  <si>
    <t>确保职工身心健康，救助工作有序开展，提升救助效率。</t>
  </si>
  <si>
    <t>家庭暴力庇护中心、救助人员医疗费</t>
  </si>
  <si>
    <t xml:space="preserve">以全面履行政府职能，维护救助人员的基本生活权益，进一步完善社会保障体系为总目标。						</t>
  </si>
  <si>
    <t>救助工作经费</t>
  </si>
  <si>
    <t>救助人员照料服务费</t>
  </si>
  <si>
    <t>救助人员住院医疗费</t>
  </si>
  <si>
    <t>充分发挥救助管理站兜底救急职能，做好患病救助人员的医疗救治和服务管理工作。</t>
  </si>
  <si>
    <t>救助用车费</t>
  </si>
  <si>
    <t>困境未成年人社会保护工作经费</t>
  </si>
  <si>
    <t xml:space="preserve">以保护未成年人的身心健康、保障未成年人的合法权益，进一步完善社会保障体系为总目标。						</t>
  </si>
  <si>
    <t>困难群众补助资金</t>
  </si>
  <si>
    <t>负责对城市生活无着的流浪、乞讨人员实行救助、管理、教育、保障其基本生活权益，完善社会救助制度，对受助人员中的残疾人、未成年人或者其他行动不便的人实施救助。</t>
  </si>
  <si>
    <t>留守、困境儿童动态信息核查</t>
  </si>
  <si>
    <t>对留守、困境儿童进行信息核查，对必要情况进行了解</t>
  </si>
  <si>
    <t>受助人员伙食费、遣送费</t>
  </si>
  <si>
    <t>提前下达2020年福彩公益金新址迁建（晋财综[2019]79号）（同财办保[2019]7号）（非税局）</t>
  </si>
  <si>
    <t>《彩票公益金管理办法》</t>
  </si>
  <si>
    <t>120008</t>
  </si>
  <si>
    <t>大同市殡葬管理所</t>
  </si>
  <si>
    <t>残疾人就业保证金</t>
  </si>
  <si>
    <t>外地核查经费</t>
  </si>
  <si>
    <t>严格按照法律法规查处违殡违规的人和事，加大对地下黑中介的打击和管理，对“三项费用”的申领认真核查。</t>
  </si>
  <si>
    <t>宣传费</t>
  </si>
  <si>
    <t>让殡葬改革等法律法规家喻户晓，使现代文明殡葬理念深入人心，使殡葬行业更加贴心亲民，努力营造有利于殡葬改革的良好氛围。</t>
  </si>
  <si>
    <t>业务费</t>
  </si>
  <si>
    <t>严格按照法律法规查处违殡违规的人和事，严厉打击地下黑中介。加大宣传力度让殡葬改革等法律法规家喻户晓。</t>
  </si>
  <si>
    <t>120010</t>
  </si>
  <si>
    <t>大同市社会捐助和低收入家庭认定中心</t>
  </si>
  <si>
    <t>按照《中华人民共和国残疾人保障法》的有关规定，发展残疾事业</t>
  </si>
  <si>
    <t>春霖助学经费</t>
  </si>
  <si>
    <t xml:space="preserve">农村低保家庭子女“春霖助学行动”资助标准为每人每年2000元，资助期为大学本科学业完成。						</t>
  </si>
  <si>
    <t>社会救助工作经费</t>
  </si>
  <si>
    <t xml:space="preserve">要将工作经费纳入同级财政预算，县级财政部门要根据上年度本行政区域内城乡低保对象规模，结合民政部门开展管理工作的实际需要，按低保对象每人每年10元-15元的标准安排低保工作经费，逐步提高经费补助水平，为保证低保工作正常开展创造条件。市级财政部门要根据工作需要安排低保工作经费，探索建立对县（市、区）低保工作经费的补助机制；省级财政对财政困难县要通过均衡性转移支付予以保障。						</t>
  </si>
  <si>
    <t>社会捐助款</t>
  </si>
  <si>
    <t>切实帮助受灾群众解决生活安置困难和为城乡各类困难群众提供临时性生活救助，在全社会进一步弘扬中华民族团结互助、扶危济困的传统美德，营造“奉献爱心、回报社会”的浓厚氛围。</t>
  </si>
  <si>
    <t>驻村帮扶工作人经费</t>
  </si>
  <si>
    <t>2020年底100%完成目标任务</t>
  </si>
  <si>
    <t>120013</t>
  </si>
  <si>
    <t>大同市盲人按摩理疗综合门诊部</t>
  </si>
  <si>
    <t>按摩业务办公经费</t>
  </si>
  <si>
    <t>解决本单位日常工作因职工盲残而导致的不便因素，保障部门日常业务的开展及更好的管理服务全市盲人医疗按摩行业</t>
  </si>
  <si>
    <t>盲人按摩门诊运行费</t>
  </si>
  <si>
    <t xml:space="preserve">解决了本单位日常工作因职工盲残而导致的不便因素，保障了部门日常业务的开展及更好的管理服务全市盲人医疗按摩行业。						</t>
  </si>
  <si>
    <t>120016</t>
  </si>
  <si>
    <t>大同市福利彩票发行中心</t>
  </si>
  <si>
    <t>临时工工资</t>
  </si>
  <si>
    <t>保证销售系统的正常运行。</t>
  </si>
  <si>
    <t>提前下达2020年业务资金“晋财综[2019]72号同财办保[2019]11号”（非税局）</t>
  </si>
  <si>
    <t>保证工作的正常运行，为了提高福利彩票销售量，筹集公益金。</t>
  </si>
  <si>
    <t>120018</t>
  </si>
  <si>
    <t>大同市社区建设管理指导中心</t>
  </si>
  <si>
    <t xml:space="preserve">通过该项目的实施，支持残疾人的就业情况，使残疾人参与社会生活，更好的保障残疾人权益。 </t>
  </si>
  <si>
    <t>社区信息化建设及工作经费</t>
  </si>
  <si>
    <t>宣传贯彻落实国家相关政策法规，社区建设工作效果评估，示范社区建设，社区治理和社区服务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</si>
</sst>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宋体"/>
      <charset val="134"/>
      <scheme val="minor"/>
    </font>
    <font>
      <b/>
      <sz val="14"/>
      <name val="黑体"/>
      <charset val="134"/>
    </font>
    <font>
      <sz val="10"/>
      <name val="宋体"/>
      <charset val="134"/>
    </font>
    <font>
      <sz val="10"/>
      <name val="宋体"/>
      <charset val="134"/>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s>
  <cellStyleXfs count="1">
    <xf numFmtId="0" fontId="0" fillId="0" borderId="0">
      <alignment vertical="center"/>
    </xf>
  </cellStyleXfs>
  <cellXfs count="14">
    <xf numFmtId="0" fontId="0" fillId="0" borderId="0" xfId="0">
      <alignment vertical="center"/>
    </xf>
    <xf numFmtId="0" fontId="0" fillId="0" borderId="0"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0" fillId="0" borderId="1" xfId="0" applyNumberFormat="1" applyFill="1" applyBorder="1" applyAlignment="1">
      <alignment horizontal="center" vertical="center" wrapText="1"/>
    </xf>
    <xf numFmtId="0" fontId="0" fillId="0" borderId="1" xfId="0" applyNumberFormat="1" applyFill="1" applyBorder="1" applyAlignment="1">
      <alignment horizontal="center" vertical="center"/>
    </xf>
    <xf numFmtId="0" fontId="2" fillId="0" borderId="2" xfId="0" applyNumberFormat="1" applyFont="1" applyFill="1" applyBorder="1" applyAlignment="1">
      <alignment horizontal="center" vertical="center" wrapText="1" shrinkToFit="1"/>
    </xf>
    <xf numFmtId="0" fontId="2" fillId="0" borderId="3" xfId="0" applyNumberFormat="1" applyFont="1" applyFill="1" applyBorder="1" applyAlignment="1">
      <alignment horizontal="center" vertical="center" wrapText="1" shrinkToFit="1"/>
    </xf>
    <xf numFmtId="4" fontId="3" fillId="2" borderId="3" xfId="0" applyNumberFormat="1" applyFont="1" applyFill="1" applyBorder="1" applyAlignment="1">
      <alignment horizontal="center" vertical="center"/>
    </xf>
    <xf numFmtId="0" fontId="0" fillId="0" borderId="0" xfId="0" applyNumberFormat="1" applyFont="1" applyFill="1" applyBorder="1" applyAlignment="1"/>
    <xf numFmtId="0" fontId="0" fillId="0" borderId="0" xfId="0" applyAlignment="1">
      <alignment horizontal="center" vertical="center"/>
    </xf>
    <xf numFmtId="4" fontId="2" fillId="0" borderId="2" xfId="0" applyNumberFormat="1" applyFont="1" applyFill="1" applyBorder="1" applyAlignment="1">
      <alignment horizontal="center" vertical="center"/>
    </xf>
    <xf numFmtId="0" fontId="1" fillId="0" borderId="0" xfId="0" applyNumberFormat="1" applyFont="1" applyFill="1" applyBorder="1" applyAlignment="1">
      <alignment horizontal="center" vertical="center" wrapText="1" shrinkToFit="1"/>
    </xf>
    <xf numFmtId="0" fontId="0"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81"/>
  <sheetViews>
    <sheetView tabSelected="1" workbookViewId="0">
      <selection activeCell="C53" sqref="C53"/>
    </sheetView>
  </sheetViews>
  <sheetFormatPr defaultColWidth="9" defaultRowHeight="13.5" x14ac:dyDescent="0.15"/>
  <cols>
    <col min="1" max="1" width="3.875" style="9" customWidth="1"/>
    <col min="2" max="2" width="11.75" style="9" customWidth="1"/>
    <col min="3" max="3" width="6" style="9" customWidth="1"/>
    <col min="4" max="4" width="6.125" style="9" customWidth="1"/>
    <col min="5" max="5" width="10" style="9" customWidth="1"/>
    <col min="6" max="6" width="38.375" style="9" customWidth="1"/>
    <col min="7" max="7" width="12.875" style="9" customWidth="1"/>
  </cols>
  <sheetData>
    <row r="1" spans="1:7" s="8" customFormat="1" ht="30" customHeight="1" x14ac:dyDescent="0.15">
      <c r="A1" s="11" t="s">
        <v>0</v>
      </c>
      <c r="B1" s="12"/>
      <c r="C1" s="12"/>
      <c r="D1" s="12"/>
      <c r="E1" s="12"/>
      <c r="F1" s="12"/>
      <c r="G1" s="12"/>
    </row>
    <row r="2" spans="1:7" s="8" customFormat="1" ht="15" customHeight="1" x14ac:dyDescent="0.15">
      <c r="A2" s="13" t="s">
        <v>1</v>
      </c>
      <c r="B2" s="13"/>
      <c r="C2" s="1"/>
      <c r="D2" s="1"/>
      <c r="E2" s="1"/>
      <c r="F2" s="1"/>
      <c r="G2" s="1"/>
    </row>
    <row r="3" spans="1:7" s="8" customFormat="1" ht="33.75" customHeight="1" x14ac:dyDescent="0.15">
      <c r="A3" s="2" t="s">
        <v>2</v>
      </c>
      <c r="B3" s="3" t="s">
        <v>3</v>
      </c>
      <c r="C3" s="3" t="s">
        <v>4</v>
      </c>
      <c r="D3" s="3" t="s">
        <v>5</v>
      </c>
      <c r="E3" s="4" t="s">
        <v>6</v>
      </c>
      <c r="F3" s="4" t="s">
        <v>7</v>
      </c>
      <c r="G3" s="4" t="s">
        <v>8</v>
      </c>
    </row>
    <row r="4" spans="1:7" s="8" customFormat="1" x14ac:dyDescent="0.15">
      <c r="A4" s="5" t="s">
        <v>9</v>
      </c>
      <c r="B4" s="5"/>
      <c r="C4" s="5"/>
      <c r="D4" s="5"/>
      <c r="E4" s="5"/>
      <c r="F4" s="5"/>
      <c r="G4" s="10">
        <f>SUM(G5:G81)</f>
        <v>93826400</v>
      </c>
    </row>
    <row r="5" spans="1:7" s="8" customFormat="1" ht="24" x14ac:dyDescent="0.15">
      <c r="A5" s="6"/>
      <c r="B5" s="6" t="s">
        <v>10</v>
      </c>
      <c r="C5" s="6" t="s">
        <v>11</v>
      </c>
      <c r="D5" s="6" t="s">
        <v>12</v>
      </c>
      <c r="E5" s="6" t="s">
        <v>13</v>
      </c>
      <c r="F5" s="6" t="s">
        <v>14</v>
      </c>
      <c r="G5" s="7">
        <f>91600/2</f>
        <v>45800</v>
      </c>
    </row>
    <row r="6" spans="1:7" s="8" customFormat="1" ht="36" x14ac:dyDescent="0.15">
      <c r="A6" s="6"/>
      <c r="B6" s="6" t="s">
        <v>10</v>
      </c>
      <c r="C6" s="6" t="s">
        <v>11</v>
      </c>
      <c r="D6" s="6" t="s">
        <v>12</v>
      </c>
      <c r="E6" s="6" t="s">
        <v>15</v>
      </c>
      <c r="F6" s="6" t="s">
        <v>16</v>
      </c>
      <c r="G6" s="7">
        <f>1377600/2</f>
        <v>688800</v>
      </c>
    </row>
    <row r="7" spans="1:7" s="8" customFormat="1" ht="48" x14ac:dyDescent="0.15">
      <c r="A7" s="6"/>
      <c r="B7" s="6" t="s">
        <v>10</v>
      </c>
      <c r="C7" s="6" t="s">
        <v>11</v>
      </c>
      <c r="D7" s="6" t="s">
        <v>12</v>
      </c>
      <c r="E7" s="6" t="s">
        <v>17</v>
      </c>
      <c r="F7" s="6" t="s">
        <v>18</v>
      </c>
      <c r="G7" s="7">
        <f>14160000/2</f>
        <v>7080000</v>
      </c>
    </row>
    <row r="8" spans="1:7" s="8" customFormat="1" ht="48" x14ac:dyDescent="0.15">
      <c r="A8" s="6"/>
      <c r="B8" s="6" t="s">
        <v>10</v>
      </c>
      <c r="C8" s="6" t="s">
        <v>11</v>
      </c>
      <c r="D8" s="6" t="s">
        <v>12</v>
      </c>
      <c r="E8" s="6" t="s">
        <v>19</v>
      </c>
      <c r="F8" s="6" t="s">
        <v>20</v>
      </c>
      <c r="G8" s="7">
        <v>80000</v>
      </c>
    </row>
    <row r="9" spans="1:7" s="8" customFormat="1" ht="84" x14ac:dyDescent="0.15">
      <c r="A9" s="6"/>
      <c r="B9" s="6" t="s">
        <v>10</v>
      </c>
      <c r="C9" s="6" t="s">
        <v>11</v>
      </c>
      <c r="D9" s="6" t="s">
        <v>12</v>
      </c>
      <c r="E9" s="6" t="s">
        <v>21</v>
      </c>
      <c r="F9" s="6" t="s">
        <v>22</v>
      </c>
      <c r="G9" s="7">
        <v>100000</v>
      </c>
    </row>
    <row r="10" spans="1:7" s="8" customFormat="1" ht="60" x14ac:dyDescent="0.15">
      <c r="A10" s="6"/>
      <c r="B10" s="6" t="s">
        <v>10</v>
      </c>
      <c r="C10" s="6" t="s">
        <v>11</v>
      </c>
      <c r="D10" s="6" t="s">
        <v>12</v>
      </c>
      <c r="E10" s="6" t="s">
        <v>23</v>
      </c>
      <c r="F10" s="6" t="s">
        <v>24</v>
      </c>
      <c r="G10" s="7">
        <f>4893600/2</f>
        <v>2446800</v>
      </c>
    </row>
    <row r="11" spans="1:7" s="8" customFormat="1" ht="48" x14ac:dyDescent="0.15">
      <c r="A11" s="6"/>
      <c r="B11" s="6" t="s">
        <v>10</v>
      </c>
      <c r="C11" s="6" t="s">
        <v>11</v>
      </c>
      <c r="D11" s="6" t="s">
        <v>12</v>
      </c>
      <c r="E11" s="6" t="s">
        <v>25</v>
      </c>
      <c r="F11" s="6" t="s">
        <v>26</v>
      </c>
      <c r="G11" s="7">
        <f>35022600/2</f>
        <v>17511300</v>
      </c>
    </row>
    <row r="12" spans="1:7" s="8" customFormat="1" ht="24" x14ac:dyDescent="0.15">
      <c r="A12" s="6"/>
      <c r="B12" s="6" t="s">
        <v>10</v>
      </c>
      <c r="C12" s="6" t="s">
        <v>11</v>
      </c>
      <c r="D12" s="6" t="s">
        <v>12</v>
      </c>
      <c r="E12" s="6" t="s">
        <v>27</v>
      </c>
      <c r="F12" s="6" t="s">
        <v>28</v>
      </c>
      <c r="G12" s="7">
        <v>149000</v>
      </c>
    </row>
    <row r="13" spans="1:7" s="8" customFormat="1" ht="36" x14ac:dyDescent="0.15">
      <c r="A13" s="6"/>
      <c r="B13" s="6" t="s">
        <v>10</v>
      </c>
      <c r="C13" s="6" t="s">
        <v>11</v>
      </c>
      <c r="D13" s="6" t="s">
        <v>12</v>
      </c>
      <c r="E13" s="6" t="s">
        <v>27</v>
      </c>
      <c r="F13" s="6" t="s">
        <v>29</v>
      </c>
      <c r="G13" s="7">
        <v>200000</v>
      </c>
    </row>
    <row r="14" spans="1:7" s="8" customFormat="1" ht="48" x14ac:dyDescent="0.15">
      <c r="A14" s="6"/>
      <c r="B14" s="6" t="s">
        <v>10</v>
      </c>
      <c r="C14" s="6" t="s">
        <v>11</v>
      </c>
      <c r="D14" s="6" t="s">
        <v>12</v>
      </c>
      <c r="E14" s="6" t="s">
        <v>30</v>
      </c>
      <c r="F14" s="6" t="s">
        <v>31</v>
      </c>
      <c r="G14" s="7">
        <v>5000</v>
      </c>
    </row>
    <row r="15" spans="1:7" s="8" customFormat="1" ht="48" x14ac:dyDescent="0.15">
      <c r="A15" s="6"/>
      <c r="B15" s="6" t="s">
        <v>10</v>
      </c>
      <c r="C15" s="6" t="s">
        <v>11</v>
      </c>
      <c r="D15" s="6" t="s">
        <v>12</v>
      </c>
      <c r="E15" s="6" t="s">
        <v>32</v>
      </c>
      <c r="F15" s="6" t="s">
        <v>33</v>
      </c>
      <c r="G15" s="7">
        <v>1286000</v>
      </c>
    </row>
    <row r="16" spans="1:7" s="8" customFormat="1" ht="96" x14ac:dyDescent="0.15">
      <c r="A16" s="6"/>
      <c r="B16" s="6" t="s">
        <v>10</v>
      </c>
      <c r="C16" s="6" t="s">
        <v>11</v>
      </c>
      <c r="D16" s="6" t="s">
        <v>12</v>
      </c>
      <c r="E16" s="6" t="s">
        <v>34</v>
      </c>
      <c r="F16" s="6" t="s">
        <v>35</v>
      </c>
      <c r="G16" s="7">
        <v>300000</v>
      </c>
    </row>
    <row r="17" spans="1:7" s="8" customFormat="1" ht="36" x14ac:dyDescent="0.15">
      <c r="A17" s="6"/>
      <c r="B17" s="6" t="s">
        <v>10</v>
      </c>
      <c r="C17" s="6" t="s">
        <v>11</v>
      </c>
      <c r="D17" s="6" t="s">
        <v>12</v>
      </c>
      <c r="E17" s="6" t="s">
        <v>36</v>
      </c>
      <c r="F17" s="6" t="s">
        <v>37</v>
      </c>
      <c r="G17" s="7">
        <v>200000</v>
      </c>
    </row>
    <row r="18" spans="1:7" s="8" customFormat="1" ht="24" x14ac:dyDescent="0.15">
      <c r="A18" s="6"/>
      <c r="B18" s="6" t="s">
        <v>10</v>
      </c>
      <c r="C18" s="6" t="s">
        <v>11</v>
      </c>
      <c r="D18" s="6" t="s">
        <v>12</v>
      </c>
      <c r="E18" s="6" t="s">
        <v>38</v>
      </c>
      <c r="F18" s="6" t="s">
        <v>39</v>
      </c>
      <c r="G18" s="7">
        <f>192000/2</f>
        <v>96000</v>
      </c>
    </row>
    <row r="19" spans="1:7" s="8" customFormat="1" ht="48" x14ac:dyDescent="0.15">
      <c r="A19" s="6"/>
      <c r="B19" s="6" t="s">
        <v>10</v>
      </c>
      <c r="C19" s="6" t="s">
        <v>11</v>
      </c>
      <c r="D19" s="6" t="s">
        <v>12</v>
      </c>
      <c r="E19" s="6" t="s">
        <v>40</v>
      </c>
      <c r="F19" s="6" t="s">
        <v>41</v>
      </c>
      <c r="G19" s="7">
        <v>500000</v>
      </c>
    </row>
    <row r="20" spans="1:7" s="8" customFormat="1" ht="48" x14ac:dyDescent="0.15">
      <c r="A20" s="6"/>
      <c r="B20" s="6" t="s">
        <v>10</v>
      </c>
      <c r="C20" s="6" t="s">
        <v>11</v>
      </c>
      <c r="D20" s="6" t="s">
        <v>12</v>
      </c>
      <c r="E20" s="6" t="s">
        <v>42</v>
      </c>
      <c r="F20" s="6" t="s">
        <v>43</v>
      </c>
      <c r="G20" s="7">
        <v>180000</v>
      </c>
    </row>
    <row r="21" spans="1:7" s="8" customFormat="1" ht="120" x14ac:dyDescent="0.15">
      <c r="A21" s="6"/>
      <c r="B21" s="6" t="s">
        <v>10</v>
      </c>
      <c r="C21" s="6" t="s">
        <v>11</v>
      </c>
      <c r="D21" s="6" t="s">
        <v>12</v>
      </c>
      <c r="E21" s="6" t="s">
        <v>44</v>
      </c>
      <c r="F21" s="6" t="s">
        <v>45</v>
      </c>
      <c r="G21" s="7">
        <v>90000</v>
      </c>
    </row>
    <row r="22" spans="1:7" s="8" customFormat="1" ht="132" x14ac:dyDescent="0.15">
      <c r="A22" s="6"/>
      <c r="B22" s="6" t="s">
        <v>10</v>
      </c>
      <c r="C22" s="6" t="s">
        <v>11</v>
      </c>
      <c r="D22" s="6" t="s">
        <v>12</v>
      </c>
      <c r="E22" s="6" t="s">
        <v>46</v>
      </c>
      <c r="F22" s="6" t="s">
        <v>47</v>
      </c>
      <c r="G22" s="7">
        <f>6120000/2</f>
        <v>3060000</v>
      </c>
    </row>
    <row r="23" spans="1:7" s="8" customFormat="1" ht="132" x14ac:dyDescent="0.15">
      <c r="A23" s="6"/>
      <c r="B23" s="6" t="s">
        <v>10</v>
      </c>
      <c r="C23" s="6" t="s">
        <v>11</v>
      </c>
      <c r="D23" s="6" t="s">
        <v>12</v>
      </c>
      <c r="E23" s="6" t="s">
        <v>48</v>
      </c>
      <c r="F23" s="6" t="s">
        <v>49</v>
      </c>
      <c r="G23" s="7">
        <f>3100000/2</f>
        <v>1550000</v>
      </c>
    </row>
    <row r="24" spans="1:7" s="8" customFormat="1" ht="84" x14ac:dyDescent="0.15">
      <c r="A24" s="6"/>
      <c r="B24" s="6" t="s">
        <v>10</v>
      </c>
      <c r="C24" s="6" t="s">
        <v>11</v>
      </c>
      <c r="D24" s="6" t="s">
        <v>12</v>
      </c>
      <c r="E24" s="6" t="s">
        <v>50</v>
      </c>
      <c r="F24" s="6" t="s">
        <v>51</v>
      </c>
      <c r="G24" s="7">
        <f>8539000/2</f>
        <v>4269500</v>
      </c>
    </row>
    <row r="25" spans="1:7" s="8" customFormat="1" ht="84" x14ac:dyDescent="0.15">
      <c r="A25" s="6"/>
      <c r="B25" s="6" t="s">
        <v>10</v>
      </c>
      <c r="C25" s="6" t="s">
        <v>11</v>
      </c>
      <c r="D25" s="6" t="s">
        <v>12</v>
      </c>
      <c r="E25" s="6" t="s">
        <v>52</v>
      </c>
      <c r="F25" s="6" t="s">
        <v>53</v>
      </c>
      <c r="G25" s="7">
        <v>800000</v>
      </c>
    </row>
    <row r="26" spans="1:7" s="8" customFormat="1" ht="36" x14ac:dyDescent="0.15">
      <c r="A26" s="6"/>
      <c r="B26" s="6" t="s">
        <v>10</v>
      </c>
      <c r="C26" s="6" t="s">
        <v>11</v>
      </c>
      <c r="D26" s="6" t="s">
        <v>12</v>
      </c>
      <c r="E26" s="6" t="s">
        <v>54</v>
      </c>
      <c r="F26" s="6" t="s">
        <v>55</v>
      </c>
      <c r="G26" s="7">
        <v>350000</v>
      </c>
    </row>
    <row r="27" spans="1:7" s="8" customFormat="1" ht="36" x14ac:dyDescent="0.15">
      <c r="A27" s="6"/>
      <c r="B27" s="6" t="s">
        <v>10</v>
      </c>
      <c r="C27" s="6" t="s">
        <v>11</v>
      </c>
      <c r="D27" s="6" t="s">
        <v>12</v>
      </c>
      <c r="E27" s="6" t="s">
        <v>56</v>
      </c>
      <c r="F27" s="6" t="s">
        <v>57</v>
      </c>
      <c r="G27" s="7">
        <v>5500000</v>
      </c>
    </row>
    <row r="28" spans="1:7" s="8" customFormat="1" ht="60" x14ac:dyDescent="0.15">
      <c r="A28" s="6"/>
      <c r="B28" s="6" t="s">
        <v>10</v>
      </c>
      <c r="C28" s="6" t="s">
        <v>11</v>
      </c>
      <c r="D28" s="6" t="s">
        <v>12</v>
      </c>
      <c r="E28" s="6" t="s">
        <v>58</v>
      </c>
      <c r="F28" s="6" t="s">
        <v>59</v>
      </c>
      <c r="G28" s="7">
        <v>175000</v>
      </c>
    </row>
    <row r="29" spans="1:7" s="8" customFormat="1" ht="36" x14ac:dyDescent="0.15">
      <c r="A29" s="6"/>
      <c r="B29" s="6" t="s">
        <v>10</v>
      </c>
      <c r="C29" s="6" t="s">
        <v>60</v>
      </c>
      <c r="D29" s="6" t="s">
        <v>61</v>
      </c>
      <c r="E29" s="6" t="s">
        <v>62</v>
      </c>
      <c r="F29" s="6" t="s">
        <v>63</v>
      </c>
      <c r="G29" s="7">
        <v>2000000</v>
      </c>
    </row>
    <row r="30" spans="1:7" s="8" customFormat="1" ht="60" x14ac:dyDescent="0.15">
      <c r="A30" s="6"/>
      <c r="B30" s="6" t="s">
        <v>10</v>
      </c>
      <c r="C30" s="6" t="s">
        <v>60</v>
      </c>
      <c r="D30" s="6" t="s">
        <v>61</v>
      </c>
      <c r="E30" s="6" t="s">
        <v>64</v>
      </c>
      <c r="F30" s="6" t="s">
        <v>65</v>
      </c>
      <c r="G30" s="7">
        <f>93600/2</f>
        <v>46800</v>
      </c>
    </row>
    <row r="31" spans="1:7" s="8" customFormat="1" ht="60" x14ac:dyDescent="0.15">
      <c r="A31" s="6"/>
      <c r="B31" s="6" t="s">
        <v>10</v>
      </c>
      <c r="C31" s="6" t="s">
        <v>60</v>
      </c>
      <c r="D31" s="6" t="s">
        <v>61</v>
      </c>
      <c r="E31" s="6" t="s">
        <v>66</v>
      </c>
      <c r="F31" s="6" t="s">
        <v>67</v>
      </c>
      <c r="G31" s="7">
        <f>3100000/2</f>
        <v>1550000</v>
      </c>
    </row>
    <row r="32" spans="1:7" s="8" customFormat="1" ht="36" x14ac:dyDescent="0.15">
      <c r="A32" s="6"/>
      <c r="B32" s="6" t="s">
        <v>10</v>
      </c>
      <c r="C32" s="6" t="s">
        <v>60</v>
      </c>
      <c r="D32" s="6" t="s">
        <v>61</v>
      </c>
      <c r="E32" s="6" t="s">
        <v>58</v>
      </c>
      <c r="F32" s="6" t="s">
        <v>68</v>
      </c>
      <c r="G32" s="7">
        <f>210000/2</f>
        <v>105000</v>
      </c>
    </row>
    <row r="33" spans="1:7" s="8" customFormat="1" ht="36" x14ac:dyDescent="0.15">
      <c r="A33" s="6"/>
      <c r="B33" s="6" t="s">
        <v>10</v>
      </c>
      <c r="C33" s="6" t="s">
        <v>69</v>
      </c>
      <c r="D33" s="6" t="s">
        <v>70</v>
      </c>
      <c r="E33" s="6" t="s">
        <v>71</v>
      </c>
      <c r="F33" s="6" t="s">
        <v>72</v>
      </c>
      <c r="G33" s="7">
        <f>96000/2</f>
        <v>48000</v>
      </c>
    </row>
    <row r="34" spans="1:7" s="8" customFormat="1" ht="132" x14ac:dyDescent="0.15">
      <c r="A34" s="6"/>
      <c r="B34" s="6" t="s">
        <v>10</v>
      </c>
      <c r="C34" s="6" t="s">
        <v>69</v>
      </c>
      <c r="D34" s="6" t="s">
        <v>70</v>
      </c>
      <c r="E34" s="6" t="s">
        <v>73</v>
      </c>
      <c r="F34" s="6" t="s">
        <v>74</v>
      </c>
      <c r="G34" s="7">
        <v>350000</v>
      </c>
    </row>
    <row r="35" spans="1:7" s="8" customFormat="1" ht="48" x14ac:dyDescent="0.15">
      <c r="A35" s="6"/>
      <c r="B35" s="6" t="s">
        <v>10</v>
      </c>
      <c r="C35" s="6" t="s">
        <v>75</v>
      </c>
      <c r="D35" s="6" t="s">
        <v>76</v>
      </c>
      <c r="E35" s="6" t="s">
        <v>77</v>
      </c>
      <c r="F35" s="6" t="s">
        <v>78</v>
      </c>
      <c r="G35" s="7">
        <f>1310000/2</f>
        <v>655000</v>
      </c>
    </row>
    <row r="36" spans="1:7" s="8" customFormat="1" ht="48" x14ac:dyDescent="0.15">
      <c r="A36" s="6"/>
      <c r="B36" s="6" t="s">
        <v>10</v>
      </c>
      <c r="C36" s="6" t="s">
        <v>75</v>
      </c>
      <c r="D36" s="6" t="s">
        <v>76</v>
      </c>
      <c r="E36" s="6" t="s">
        <v>79</v>
      </c>
      <c r="F36" s="6" t="s">
        <v>80</v>
      </c>
      <c r="G36" s="7">
        <f>4366000/2</f>
        <v>2183000</v>
      </c>
    </row>
    <row r="37" spans="1:7" s="8" customFormat="1" ht="36" x14ac:dyDescent="0.15">
      <c r="A37" s="6"/>
      <c r="B37" s="6" t="s">
        <v>10</v>
      </c>
      <c r="C37" s="6" t="s">
        <v>75</v>
      </c>
      <c r="D37" s="6" t="s">
        <v>76</v>
      </c>
      <c r="E37" s="6" t="s">
        <v>81</v>
      </c>
      <c r="F37" s="6" t="s">
        <v>82</v>
      </c>
      <c r="G37" s="7">
        <v>30000</v>
      </c>
    </row>
    <row r="38" spans="1:7" s="8" customFormat="1" ht="72" x14ac:dyDescent="0.15">
      <c r="A38" s="6"/>
      <c r="B38" s="6" t="s">
        <v>10</v>
      </c>
      <c r="C38" s="6" t="s">
        <v>75</v>
      </c>
      <c r="D38" s="6" t="s">
        <v>76</v>
      </c>
      <c r="E38" s="6" t="s">
        <v>83</v>
      </c>
      <c r="F38" s="6" t="s">
        <v>84</v>
      </c>
      <c r="G38" s="7">
        <v>1000000</v>
      </c>
    </row>
    <row r="39" spans="1:7" s="8" customFormat="1" ht="36" x14ac:dyDescent="0.15">
      <c r="A39" s="6"/>
      <c r="B39" s="6" t="s">
        <v>10</v>
      </c>
      <c r="C39" s="6" t="s">
        <v>75</v>
      </c>
      <c r="D39" s="6" t="s">
        <v>76</v>
      </c>
      <c r="E39" s="6" t="s">
        <v>85</v>
      </c>
      <c r="F39" s="6" t="s">
        <v>86</v>
      </c>
      <c r="G39" s="7">
        <v>140000</v>
      </c>
    </row>
    <row r="40" spans="1:7" s="8" customFormat="1" ht="36" x14ac:dyDescent="0.15">
      <c r="A40" s="6"/>
      <c r="B40" s="6" t="s">
        <v>10</v>
      </c>
      <c r="C40" s="6" t="s">
        <v>75</v>
      </c>
      <c r="D40" s="6" t="s">
        <v>76</v>
      </c>
      <c r="E40" s="6" t="s">
        <v>87</v>
      </c>
      <c r="F40" s="6" t="s">
        <v>88</v>
      </c>
      <c r="G40" s="7">
        <f>1368600/2</f>
        <v>684300</v>
      </c>
    </row>
    <row r="41" spans="1:7" s="8" customFormat="1" ht="72" x14ac:dyDescent="0.15">
      <c r="A41" s="6"/>
      <c r="B41" s="6" t="s">
        <v>10</v>
      </c>
      <c r="C41" s="6" t="s">
        <v>75</v>
      </c>
      <c r="D41" s="6" t="s">
        <v>76</v>
      </c>
      <c r="E41" s="6" t="s">
        <v>89</v>
      </c>
      <c r="F41" s="6" t="s">
        <v>90</v>
      </c>
      <c r="G41" s="7">
        <v>300000</v>
      </c>
    </row>
    <row r="42" spans="1:7" s="8" customFormat="1" ht="36" x14ac:dyDescent="0.15">
      <c r="A42" s="6"/>
      <c r="B42" s="6" t="s">
        <v>10</v>
      </c>
      <c r="C42" s="6" t="s">
        <v>75</v>
      </c>
      <c r="D42" s="6" t="s">
        <v>76</v>
      </c>
      <c r="E42" s="6" t="s">
        <v>91</v>
      </c>
      <c r="F42" s="6" t="s">
        <v>92</v>
      </c>
      <c r="G42" s="7">
        <f>12820000/2</f>
        <v>6410000</v>
      </c>
    </row>
    <row r="43" spans="1:7" s="8" customFormat="1" ht="36" x14ac:dyDescent="0.15">
      <c r="A43" s="6"/>
      <c r="B43" s="6" t="s">
        <v>10</v>
      </c>
      <c r="C43" s="6" t="s">
        <v>75</v>
      </c>
      <c r="D43" s="6" t="s">
        <v>76</v>
      </c>
      <c r="E43" s="6" t="s">
        <v>93</v>
      </c>
      <c r="F43" s="6" t="s">
        <v>92</v>
      </c>
      <c r="G43" s="7">
        <f>962000/2</f>
        <v>481000</v>
      </c>
    </row>
    <row r="44" spans="1:7" s="8" customFormat="1" ht="36" x14ac:dyDescent="0.15">
      <c r="A44" s="6"/>
      <c r="B44" s="6" t="s">
        <v>10</v>
      </c>
      <c r="C44" s="6" t="s">
        <v>75</v>
      </c>
      <c r="D44" s="6" t="s">
        <v>76</v>
      </c>
      <c r="E44" s="6" t="s">
        <v>94</v>
      </c>
      <c r="F44" s="6" t="s">
        <v>78</v>
      </c>
      <c r="G44" s="7">
        <f>1286600/2</f>
        <v>643300</v>
      </c>
    </row>
    <row r="45" spans="1:7" s="8" customFormat="1" ht="36" x14ac:dyDescent="0.15">
      <c r="A45" s="6"/>
      <c r="B45" s="6" t="s">
        <v>10</v>
      </c>
      <c r="C45" s="6" t="s">
        <v>75</v>
      </c>
      <c r="D45" s="6" t="s">
        <v>76</v>
      </c>
      <c r="E45" s="6" t="s">
        <v>95</v>
      </c>
      <c r="F45" s="6" t="s">
        <v>96</v>
      </c>
      <c r="G45" s="7">
        <f>2060000/2</f>
        <v>1030000</v>
      </c>
    </row>
    <row r="46" spans="1:7" s="8" customFormat="1" ht="96" x14ac:dyDescent="0.15">
      <c r="A46" s="6"/>
      <c r="B46" s="6" t="s">
        <v>10</v>
      </c>
      <c r="C46" s="6" t="s">
        <v>75</v>
      </c>
      <c r="D46" s="6" t="s">
        <v>76</v>
      </c>
      <c r="E46" s="6" t="s">
        <v>97</v>
      </c>
      <c r="F46" s="6" t="s">
        <v>98</v>
      </c>
      <c r="G46" s="7">
        <v>500000</v>
      </c>
    </row>
    <row r="47" spans="1:7" s="8" customFormat="1" ht="48" x14ac:dyDescent="0.15">
      <c r="A47" s="6"/>
      <c r="B47" s="6" t="s">
        <v>10</v>
      </c>
      <c r="C47" s="6" t="s">
        <v>75</v>
      </c>
      <c r="D47" s="6" t="s">
        <v>76</v>
      </c>
      <c r="E47" s="6" t="s">
        <v>99</v>
      </c>
      <c r="F47" s="6" t="s">
        <v>78</v>
      </c>
      <c r="G47" s="7">
        <f>4796000/2</f>
        <v>2398000</v>
      </c>
    </row>
    <row r="48" spans="1:7" s="8" customFormat="1" ht="36" x14ac:dyDescent="0.15">
      <c r="A48" s="6"/>
      <c r="B48" s="6" t="s">
        <v>10</v>
      </c>
      <c r="C48" s="6" t="s">
        <v>75</v>
      </c>
      <c r="D48" s="6" t="s">
        <v>76</v>
      </c>
      <c r="E48" s="6" t="s">
        <v>100</v>
      </c>
      <c r="F48" s="6" t="s">
        <v>101</v>
      </c>
      <c r="G48" s="7">
        <v>30000</v>
      </c>
    </row>
    <row r="49" spans="1:7" s="8" customFormat="1" ht="36" x14ac:dyDescent="0.15">
      <c r="A49" s="6"/>
      <c r="B49" s="6" t="s">
        <v>10</v>
      </c>
      <c r="C49" s="6" t="s">
        <v>75</v>
      </c>
      <c r="D49" s="6" t="s">
        <v>76</v>
      </c>
      <c r="E49" s="6" t="s">
        <v>102</v>
      </c>
      <c r="F49" s="6" t="s">
        <v>84</v>
      </c>
      <c r="G49" s="7">
        <v>500000</v>
      </c>
    </row>
    <row r="50" spans="1:7" s="8" customFormat="1" ht="36" x14ac:dyDescent="0.15">
      <c r="A50" s="6"/>
      <c r="B50" s="6" t="s">
        <v>10</v>
      </c>
      <c r="C50" s="6" t="s">
        <v>75</v>
      </c>
      <c r="D50" s="6" t="s">
        <v>76</v>
      </c>
      <c r="E50" s="6" t="s">
        <v>103</v>
      </c>
      <c r="F50" s="6" t="s">
        <v>96</v>
      </c>
      <c r="G50" s="7">
        <v>70000</v>
      </c>
    </row>
    <row r="51" spans="1:7" s="8" customFormat="1" ht="36" x14ac:dyDescent="0.15">
      <c r="A51" s="6"/>
      <c r="B51" s="6" t="s">
        <v>10</v>
      </c>
      <c r="C51" s="6" t="s">
        <v>75</v>
      </c>
      <c r="D51" s="6" t="s">
        <v>76</v>
      </c>
      <c r="E51" s="6" t="s">
        <v>58</v>
      </c>
      <c r="F51" s="6" t="s">
        <v>104</v>
      </c>
      <c r="G51" s="7">
        <f>210000/2</f>
        <v>105000</v>
      </c>
    </row>
    <row r="52" spans="1:7" s="8" customFormat="1" ht="96" x14ac:dyDescent="0.15">
      <c r="A52" s="6"/>
      <c r="B52" s="6" t="s">
        <v>10</v>
      </c>
      <c r="C52" s="6" t="s">
        <v>105</v>
      </c>
      <c r="D52" s="6" t="s">
        <v>106</v>
      </c>
      <c r="E52" s="6" t="s">
        <v>107</v>
      </c>
      <c r="F52" s="6" t="s">
        <v>14</v>
      </c>
      <c r="G52" s="7">
        <f>50400/2</f>
        <v>25200</v>
      </c>
    </row>
    <row r="53" spans="1:7" s="8" customFormat="1" ht="96" x14ac:dyDescent="0.15">
      <c r="A53" s="6"/>
      <c r="B53" s="6" t="s">
        <v>10</v>
      </c>
      <c r="C53" s="6" t="s">
        <v>105</v>
      </c>
      <c r="D53" s="6" t="s">
        <v>106</v>
      </c>
      <c r="E53" s="6" t="s">
        <v>108</v>
      </c>
      <c r="F53" s="6" t="s">
        <v>109</v>
      </c>
      <c r="G53" s="7">
        <f>5906000/2</f>
        <v>2953000</v>
      </c>
    </row>
    <row r="54" spans="1:7" s="8" customFormat="1" ht="96" x14ac:dyDescent="0.15">
      <c r="A54" s="6"/>
      <c r="B54" s="6" t="s">
        <v>10</v>
      </c>
      <c r="C54" s="6" t="s">
        <v>105</v>
      </c>
      <c r="D54" s="6" t="s">
        <v>106</v>
      </c>
      <c r="E54" s="6" t="s">
        <v>110</v>
      </c>
      <c r="F54" s="6" t="s">
        <v>109</v>
      </c>
      <c r="G54" s="7">
        <v>1000000</v>
      </c>
    </row>
    <row r="55" spans="1:7" s="8" customFormat="1" ht="96" x14ac:dyDescent="0.15">
      <c r="A55" s="6"/>
      <c r="B55" s="6" t="s">
        <v>10</v>
      </c>
      <c r="C55" s="6" t="s">
        <v>105</v>
      </c>
      <c r="D55" s="6" t="s">
        <v>106</v>
      </c>
      <c r="E55" s="6" t="s">
        <v>111</v>
      </c>
      <c r="F55" s="6" t="s">
        <v>112</v>
      </c>
      <c r="G55" s="7">
        <f>750000/2</f>
        <v>375000</v>
      </c>
    </row>
    <row r="56" spans="1:7" s="8" customFormat="1" ht="96" x14ac:dyDescent="0.15">
      <c r="A56" s="6"/>
      <c r="B56" s="6" t="s">
        <v>10</v>
      </c>
      <c r="C56" s="6" t="s">
        <v>105</v>
      </c>
      <c r="D56" s="6" t="s">
        <v>106</v>
      </c>
      <c r="E56" s="6" t="s">
        <v>113</v>
      </c>
      <c r="F56" s="6" t="s">
        <v>114</v>
      </c>
      <c r="G56" s="7">
        <v>100000</v>
      </c>
    </row>
    <row r="57" spans="1:7" s="8" customFormat="1" ht="96" x14ac:dyDescent="0.15">
      <c r="A57" s="6"/>
      <c r="B57" s="6" t="s">
        <v>10</v>
      </c>
      <c r="C57" s="6" t="s">
        <v>105</v>
      </c>
      <c r="D57" s="6" t="s">
        <v>106</v>
      </c>
      <c r="E57" s="6" t="s">
        <v>115</v>
      </c>
      <c r="F57" s="6" t="s">
        <v>114</v>
      </c>
      <c r="G57" s="7">
        <v>300000</v>
      </c>
    </row>
    <row r="58" spans="1:7" s="8" customFormat="1" ht="96" x14ac:dyDescent="0.15">
      <c r="A58" s="6"/>
      <c r="B58" s="6" t="s">
        <v>10</v>
      </c>
      <c r="C58" s="6" t="s">
        <v>105</v>
      </c>
      <c r="D58" s="6" t="s">
        <v>106</v>
      </c>
      <c r="E58" s="6" t="s">
        <v>116</v>
      </c>
      <c r="F58" s="6" t="s">
        <v>114</v>
      </c>
      <c r="G58" s="7">
        <f>1720000/2</f>
        <v>860000</v>
      </c>
    </row>
    <row r="59" spans="1:7" s="8" customFormat="1" ht="96" x14ac:dyDescent="0.15">
      <c r="A59" s="6"/>
      <c r="B59" s="6" t="s">
        <v>10</v>
      </c>
      <c r="C59" s="6" t="s">
        <v>105</v>
      </c>
      <c r="D59" s="6" t="s">
        <v>106</v>
      </c>
      <c r="E59" s="6" t="s">
        <v>117</v>
      </c>
      <c r="F59" s="6" t="s">
        <v>118</v>
      </c>
      <c r="G59" s="7">
        <v>500000</v>
      </c>
    </row>
    <row r="60" spans="1:7" s="8" customFormat="1" ht="96" x14ac:dyDescent="0.15">
      <c r="A60" s="6"/>
      <c r="B60" s="6" t="s">
        <v>10</v>
      </c>
      <c r="C60" s="6" t="s">
        <v>105</v>
      </c>
      <c r="D60" s="6" t="s">
        <v>106</v>
      </c>
      <c r="E60" s="6" t="s">
        <v>119</v>
      </c>
      <c r="F60" s="6" t="s">
        <v>114</v>
      </c>
      <c r="G60" s="7">
        <v>200000</v>
      </c>
    </row>
    <row r="61" spans="1:7" s="8" customFormat="1" ht="96" x14ac:dyDescent="0.15">
      <c r="A61" s="6"/>
      <c r="B61" s="6" t="s">
        <v>10</v>
      </c>
      <c r="C61" s="6" t="s">
        <v>105</v>
      </c>
      <c r="D61" s="6" t="s">
        <v>106</v>
      </c>
      <c r="E61" s="6" t="s">
        <v>120</v>
      </c>
      <c r="F61" s="6" t="s">
        <v>121</v>
      </c>
      <c r="G61" s="7">
        <v>550000</v>
      </c>
    </row>
    <row r="62" spans="1:7" s="8" customFormat="1" ht="96" x14ac:dyDescent="0.15">
      <c r="A62" s="6"/>
      <c r="B62" s="6" t="s">
        <v>10</v>
      </c>
      <c r="C62" s="6" t="s">
        <v>105</v>
      </c>
      <c r="D62" s="6" t="s">
        <v>106</v>
      </c>
      <c r="E62" s="6" t="s">
        <v>122</v>
      </c>
      <c r="F62" s="6" t="s">
        <v>123</v>
      </c>
      <c r="G62" s="7">
        <f>1310200/2</f>
        <v>655100</v>
      </c>
    </row>
    <row r="63" spans="1:7" s="8" customFormat="1" ht="96" x14ac:dyDescent="0.15">
      <c r="A63" s="6"/>
      <c r="B63" s="6" t="s">
        <v>10</v>
      </c>
      <c r="C63" s="6" t="s">
        <v>105</v>
      </c>
      <c r="D63" s="6" t="s">
        <v>106</v>
      </c>
      <c r="E63" s="6" t="s">
        <v>124</v>
      </c>
      <c r="F63" s="6" t="s">
        <v>125</v>
      </c>
      <c r="G63" s="7">
        <v>50000</v>
      </c>
    </row>
    <row r="64" spans="1:7" s="8" customFormat="1" ht="96" x14ac:dyDescent="0.15">
      <c r="A64" s="6"/>
      <c r="B64" s="6" t="s">
        <v>10</v>
      </c>
      <c r="C64" s="6" t="s">
        <v>105</v>
      </c>
      <c r="D64" s="6" t="s">
        <v>106</v>
      </c>
      <c r="E64" s="6" t="s">
        <v>126</v>
      </c>
      <c r="F64" s="6" t="s">
        <v>114</v>
      </c>
      <c r="G64" s="7">
        <f>1920000/2</f>
        <v>960000</v>
      </c>
    </row>
    <row r="65" spans="1:7" s="8" customFormat="1" ht="108" x14ac:dyDescent="0.15">
      <c r="A65" s="6"/>
      <c r="B65" s="6" t="s">
        <v>10</v>
      </c>
      <c r="C65" s="6" t="s">
        <v>105</v>
      </c>
      <c r="D65" s="6" t="s">
        <v>106</v>
      </c>
      <c r="E65" s="6" t="s">
        <v>127</v>
      </c>
      <c r="F65" s="6" t="s">
        <v>128</v>
      </c>
      <c r="G65" s="7">
        <v>1000000</v>
      </c>
    </row>
    <row r="66" spans="1:7" s="8" customFormat="1" ht="96" x14ac:dyDescent="0.15">
      <c r="A66" s="6"/>
      <c r="B66" s="6" t="s">
        <v>10</v>
      </c>
      <c r="C66" s="6" t="s">
        <v>105</v>
      </c>
      <c r="D66" s="6" t="s">
        <v>106</v>
      </c>
      <c r="E66" s="6" t="s">
        <v>99</v>
      </c>
      <c r="F66" s="6" t="s">
        <v>123</v>
      </c>
      <c r="G66" s="7">
        <f>13000000/2</f>
        <v>6500000</v>
      </c>
    </row>
    <row r="67" spans="1:7" s="8" customFormat="1" ht="36" x14ac:dyDescent="0.15">
      <c r="A67" s="6"/>
      <c r="B67" s="6" t="s">
        <v>10</v>
      </c>
      <c r="C67" s="6" t="s">
        <v>129</v>
      </c>
      <c r="D67" s="6" t="s">
        <v>130</v>
      </c>
      <c r="E67" s="6" t="s">
        <v>131</v>
      </c>
      <c r="F67" s="6" t="s">
        <v>14</v>
      </c>
      <c r="G67" s="7">
        <f>19200/2</f>
        <v>9600</v>
      </c>
    </row>
    <row r="68" spans="1:7" s="8" customFormat="1" ht="36" x14ac:dyDescent="0.15">
      <c r="A68" s="6"/>
      <c r="B68" s="6" t="s">
        <v>10</v>
      </c>
      <c r="C68" s="6" t="s">
        <v>129</v>
      </c>
      <c r="D68" s="6" t="s">
        <v>130</v>
      </c>
      <c r="E68" s="6" t="s">
        <v>132</v>
      </c>
      <c r="F68" s="6" t="s">
        <v>133</v>
      </c>
      <c r="G68" s="7">
        <v>50000</v>
      </c>
    </row>
    <row r="69" spans="1:7" s="8" customFormat="1" ht="36" x14ac:dyDescent="0.15">
      <c r="A69" s="6"/>
      <c r="B69" s="6" t="s">
        <v>10</v>
      </c>
      <c r="C69" s="6" t="s">
        <v>129</v>
      </c>
      <c r="D69" s="6" t="s">
        <v>130</v>
      </c>
      <c r="E69" s="6" t="s">
        <v>134</v>
      </c>
      <c r="F69" s="6" t="s">
        <v>135</v>
      </c>
      <c r="G69" s="7">
        <f>148000/2</f>
        <v>74000</v>
      </c>
    </row>
    <row r="70" spans="1:7" s="8" customFormat="1" ht="36" x14ac:dyDescent="0.15">
      <c r="A70" s="6"/>
      <c r="B70" s="6" t="s">
        <v>10</v>
      </c>
      <c r="C70" s="6" t="s">
        <v>129</v>
      </c>
      <c r="D70" s="6" t="s">
        <v>130</v>
      </c>
      <c r="E70" s="6" t="s">
        <v>136</v>
      </c>
      <c r="F70" s="6" t="s">
        <v>137</v>
      </c>
      <c r="G70" s="7">
        <v>150000</v>
      </c>
    </row>
    <row r="71" spans="1:7" s="8" customFormat="1" ht="72" x14ac:dyDescent="0.15">
      <c r="A71" s="6"/>
      <c r="B71" s="6" t="s">
        <v>10</v>
      </c>
      <c r="C71" s="6" t="s">
        <v>138</v>
      </c>
      <c r="D71" s="6" t="s">
        <v>139</v>
      </c>
      <c r="E71" s="6" t="s">
        <v>107</v>
      </c>
      <c r="F71" s="6" t="s">
        <v>140</v>
      </c>
      <c r="G71" s="7">
        <v>15000</v>
      </c>
    </row>
    <row r="72" spans="1:7" s="8" customFormat="1" ht="72" x14ac:dyDescent="0.15">
      <c r="A72" s="6"/>
      <c r="B72" s="6" t="s">
        <v>10</v>
      </c>
      <c r="C72" s="6" t="s">
        <v>138</v>
      </c>
      <c r="D72" s="6" t="s">
        <v>139</v>
      </c>
      <c r="E72" s="6" t="s">
        <v>141</v>
      </c>
      <c r="F72" s="6" t="s">
        <v>142</v>
      </c>
      <c r="G72" s="7">
        <v>800000</v>
      </c>
    </row>
    <row r="73" spans="1:7" s="8" customFormat="1" ht="96" x14ac:dyDescent="0.15">
      <c r="A73" s="6"/>
      <c r="B73" s="6" t="s">
        <v>10</v>
      </c>
      <c r="C73" s="6" t="s">
        <v>138</v>
      </c>
      <c r="D73" s="6" t="s">
        <v>139</v>
      </c>
      <c r="E73" s="6" t="s">
        <v>143</v>
      </c>
      <c r="F73" s="6" t="s">
        <v>144</v>
      </c>
      <c r="G73" s="7">
        <v>800000</v>
      </c>
    </row>
    <row r="74" spans="1:7" s="8" customFormat="1" ht="72" x14ac:dyDescent="0.15">
      <c r="A74" s="6"/>
      <c r="B74" s="6" t="s">
        <v>10</v>
      </c>
      <c r="C74" s="6" t="s">
        <v>138</v>
      </c>
      <c r="D74" s="6" t="s">
        <v>139</v>
      </c>
      <c r="E74" s="6" t="s">
        <v>145</v>
      </c>
      <c r="F74" s="6" t="s">
        <v>146</v>
      </c>
      <c r="G74" s="7">
        <v>1200000</v>
      </c>
    </row>
    <row r="75" spans="1:7" s="8" customFormat="1" ht="72" x14ac:dyDescent="0.15">
      <c r="A75" s="6"/>
      <c r="B75" s="6" t="s">
        <v>10</v>
      </c>
      <c r="C75" s="6" t="s">
        <v>138</v>
      </c>
      <c r="D75" s="6" t="s">
        <v>139</v>
      </c>
      <c r="E75" s="6" t="s">
        <v>147</v>
      </c>
      <c r="F75" s="6" t="s">
        <v>148</v>
      </c>
      <c r="G75" s="7">
        <f>210000/2</f>
        <v>105000</v>
      </c>
    </row>
    <row r="76" spans="1:7" s="8" customFormat="1" ht="60" x14ac:dyDescent="0.15">
      <c r="A76" s="6"/>
      <c r="B76" s="6" t="s">
        <v>10</v>
      </c>
      <c r="C76" s="6" t="s">
        <v>149</v>
      </c>
      <c r="D76" s="6" t="s">
        <v>150</v>
      </c>
      <c r="E76" s="6" t="s">
        <v>151</v>
      </c>
      <c r="F76" s="6" t="s">
        <v>152</v>
      </c>
      <c r="G76" s="7">
        <v>70000</v>
      </c>
    </row>
    <row r="77" spans="1:7" s="8" customFormat="1" ht="60" x14ac:dyDescent="0.15">
      <c r="A77" s="6"/>
      <c r="B77" s="6" t="s">
        <v>10</v>
      </c>
      <c r="C77" s="6" t="s">
        <v>149</v>
      </c>
      <c r="D77" s="6" t="s">
        <v>150</v>
      </c>
      <c r="E77" s="6" t="s">
        <v>153</v>
      </c>
      <c r="F77" s="6" t="s">
        <v>154</v>
      </c>
      <c r="G77" s="7">
        <v>200000</v>
      </c>
    </row>
    <row r="78" spans="1:7" s="8" customFormat="1" ht="48" x14ac:dyDescent="0.15">
      <c r="A78" s="6"/>
      <c r="B78" s="6" t="s">
        <v>10</v>
      </c>
      <c r="C78" s="6" t="s">
        <v>155</v>
      </c>
      <c r="D78" s="6" t="s">
        <v>156</v>
      </c>
      <c r="E78" s="6" t="s">
        <v>157</v>
      </c>
      <c r="F78" s="6" t="s">
        <v>158</v>
      </c>
      <c r="G78" s="7">
        <v>290000</v>
      </c>
    </row>
    <row r="79" spans="1:7" s="8" customFormat="1" ht="96" x14ac:dyDescent="0.15">
      <c r="A79" s="6"/>
      <c r="B79" s="6" t="s">
        <v>10</v>
      </c>
      <c r="C79" s="6" t="s">
        <v>155</v>
      </c>
      <c r="D79" s="6" t="s">
        <v>156</v>
      </c>
      <c r="E79" s="6" t="s">
        <v>159</v>
      </c>
      <c r="F79" s="6" t="s">
        <v>160</v>
      </c>
      <c r="G79" s="7">
        <v>5600000</v>
      </c>
    </row>
    <row r="80" spans="1:7" s="8" customFormat="1" ht="60" x14ac:dyDescent="0.15">
      <c r="A80" s="6"/>
      <c r="B80" s="6" t="s">
        <v>10</v>
      </c>
      <c r="C80" s="6" t="s">
        <v>161</v>
      </c>
      <c r="D80" s="6" t="s">
        <v>162</v>
      </c>
      <c r="E80" s="6" t="s">
        <v>107</v>
      </c>
      <c r="F80" s="6" t="s">
        <v>163</v>
      </c>
      <c r="G80" s="7">
        <f>11800/2</f>
        <v>5900</v>
      </c>
    </row>
    <row r="81" spans="1:7" s="8" customFormat="1" ht="60" x14ac:dyDescent="0.15">
      <c r="A81" s="6"/>
      <c r="B81" s="6" t="s">
        <v>10</v>
      </c>
      <c r="C81" s="6" t="s">
        <v>161</v>
      </c>
      <c r="D81" s="6" t="s">
        <v>162</v>
      </c>
      <c r="E81" s="6" t="s">
        <v>164</v>
      </c>
      <c r="F81" s="6" t="s">
        <v>165</v>
      </c>
      <c r="G81" s="7">
        <v>506000</v>
      </c>
    </row>
  </sheetData>
  <mergeCells count="2">
    <mergeCell ref="A1:G1"/>
    <mergeCell ref="A2:B2"/>
  </mergeCells>
  <phoneticPr fontId="4"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3.5" x14ac:dyDescent="0.15"/>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2020-05-15T07:51:00Z</cp:lastPrinted>
  <dcterms:created xsi:type="dcterms:W3CDTF">2020-05-12T01:30:00Z</dcterms:created>
  <dcterms:modified xsi:type="dcterms:W3CDTF">2020-05-25T06:32:53Z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